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8"/>
  </bookViews>
  <sheets>
    <sheet name="封皮" sheetId="25" r:id="rId1"/>
    <sheet name="一般公共预算" sheetId="27" r:id="rId2"/>
    <sheet name="1区级收入" sheetId="19" r:id="rId3"/>
    <sheet name="2区级支出" sheetId="20" r:id="rId4"/>
    <sheet name="3支出功能明细" sheetId="28" r:id="rId5"/>
    <sheet name="4经济明细  " sheetId="37" r:id="rId6"/>
    <sheet name="政府性基金预算" sheetId="30" r:id="rId7"/>
    <sheet name="5区级收入" sheetId="23" r:id="rId8"/>
    <sheet name="6区级支出" sheetId="24" r:id="rId9"/>
    <sheet name="社会保险基金预算" sheetId="31" r:id="rId10"/>
    <sheet name="7区级收入" sheetId="33" r:id="rId11"/>
    <sheet name="8区级支出" sheetId="34" r:id="rId12"/>
    <sheet name="9结余" sheetId="35" r:id="rId13"/>
    <sheet name="国有资本经营预算" sheetId="32" r:id="rId14"/>
    <sheet name="10国有资本经营预算收入" sheetId="21" r:id="rId15"/>
    <sheet name="11国有资本经营预算支出" sheetId="22" r:id="rId16"/>
    <sheet name="12地方债 " sheetId="36" r:id="rId17"/>
  </sheets>
  <definedNames>
    <definedName name="_xlnm._FilterDatabase" localSheetId="4" hidden="1">'3支出功能明细'!$A$4:$AN$1313</definedName>
    <definedName name="_Order1" hidden="1">255</definedName>
    <definedName name="_Order2" hidden="1">255</definedName>
    <definedName name="a" localSheetId="2">#REF!</definedName>
    <definedName name="a" localSheetId="3">#REF!</definedName>
    <definedName name="a">#REF!</definedName>
    <definedName name="aaaa" localSheetId="2">#REF!</definedName>
    <definedName name="aaaa" localSheetId="3">#REF!</definedName>
    <definedName name="aaaa">#REF!</definedName>
    <definedName name="bbb" localSheetId="2">#REF!</definedName>
    <definedName name="bbb" localSheetId="3">#REF!</definedName>
    <definedName name="bbb">#REF!</definedName>
    <definedName name="ccc" localSheetId="2">#REF!</definedName>
    <definedName name="ccc" localSheetId="3">#REF!</definedName>
    <definedName name="ccc">#REF!</definedName>
    <definedName name="database2" localSheetId="2">#REF!</definedName>
    <definedName name="database2" localSheetId="3">#REF!</definedName>
    <definedName name="database2">#REF!</definedName>
    <definedName name="database3" localSheetId="2">#REF!</definedName>
    <definedName name="database3" localSheetId="3">#REF!</definedName>
    <definedName name="database3">#REF!</definedName>
    <definedName name="fg" localSheetId="2">#REF!</definedName>
    <definedName name="fg" localSheetId="3">#REF!</definedName>
    <definedName name="fg">#REF!</definedName>
    <definedName name="hhhh" localSheetId="2">#REF!</definedName>
    <definedName name="hhhh" localSheetId="3">#REF!</definedName>
    <definedName name="hhhh">#REF!</definedName>
    <definedName name="kkkk" localSheetId="2">#REF!</definedName>
    <definedName name="kkkk" localSheetId="3">#REF!</definedName>
    <definedName name="kkkk">#REF!</definedName>
    <definedName name="_xlnm.Print_Area" localSheetId="14">'10国有资本经营预算收入'!$A$1:$H$19</definedName>
    <definedName name="_xlnm.Print_Area" localSheetId="15">'11国有资本经营预算支出'!$A$1:$I$20</definedName>
    <definedName name="_xlnm.Print_Area" localSheetId="2">#REF!</definedName>
    <definedName name="_xlnm.Print_Area" localSheetId="3">#REF!</definedName>
    <definedName name="_xlnm.Print_Area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2" hidden="1">#REF!</definedName>
    <definedName name="_xlnm.Print_Titles" localSheetId="3" hidden="1">#REF!</definedName>
    <definedName name="_xlnm.Print_Titles" hidden="1">#REF!</definedName>
    <definedName name="zhe" localSheetId="2">#REF!</definedName>
    <definedName name="zhe" localSheetId="3">#REF!</definedName>
    <definedName name="zhe">#REF!</definedName>
    <definedName name="啊" localSheetId="2">#REF!</definedName>
    <definedName name="啊" localSheetId="3">#REF!</definedName>
    <definedName name="啊">#REF!</definedName>
    <definedName name="大调动" localSheetId="2">#REF!</definedName>
    <definedName name="大调动" localSheetId="3">#REF!</definedName>
    <definedName name="大调动">#REF!</definedName>
    <definedName name="鹅eee" localSheetId="2">#REF!</definedName>
    <definedName name="鹅eee" localSheetId="3">#REF!</definedName>
    <definedName name="鹅eee">#REF!</definedName>
    <definedName name="饿" localSheetId="2">#REF!</definedName>
    <definedName name="饿" localSheetId="3">#REF!</definedName>
    <definedName name="饿">#REF!</definedName>
    <definedName name="汇率" localSheetId="2">#REF!</definedName>
    <definedName name="汇率" localSheetId="3">#REF!</definedName>
    <definedName name="汇率">#REF!</definedName>
    <definedName name="胶" localSheetId="2">#REF!</definedName>
    <definedName name="胶" localSheetId="3">#REF!</definedName>
    <definedName name="胶">#REF!</definedName>
    <definedName name="结构" localSheetId="2">#REF!</definedName>
    <definedName name="结构" localSheetId="3">#REF!</definedName>
    <definedName name="结构">#REF!</definedName>
    <definedName name="经7" localSheetId="2">#REF!</definedName>
    <definedName name="经7" localSheetId="3">#REF!</definedName>
    <definedName name="经7">#REF!</definedName>
    <definedName name="经二7" localSheetId="2">#REF!</definedName>
    <definedName name="经二7" localSheetId="3">#REF!</definedName>
    <definedName name="经二7">#REF!</definedName>
    <definedName name="经二8" localSheetId="2">#REF!</definedName>
    <definedName name="经二8" localSheetId="3">#REF!</definedName>
    <definedName name="经二8">#REF!</definedName>
    <definedName name="经一7" localSheetId="2">#REF!</definedName>
    <definedName name="经一7" localSheetId="3">#REF!</definedName>
    <definedName name="经一7">#REF!</definedName>
    <definedName name="전" localSheetId="2">#REF!</definedName>
    <definedName name="전" localSheetId="3">#REF!</definedName>
    <definedName name="전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2">#REF!</definedName>
    <definedName name="철구사업본부" localSheetId="3">#REF!</definedName>
    <definedName name="철구사업본부">#REF!</definedName>
    <definedName name="生产列1" localSheetId="2">#REF!</definedName>
    <definedName name="生产列1" localSheetId="3">#REF!</definedName>
    <definedName name="生产列1">#REF!</definedName>
    <definedName name="生产列11" localSheetId="2">#REF!</definedName>
    <definedName name="生产列11" localSheetId="3">#REF!</definedName>
    <definedName name="生产列11">#REF!</definedName>
    <definedName name="生产列15" localSheetId="2">#REF!</definedName>
    <definedName name="生产列15" localSheetId="3">#REF!</definedName>
    <definedName name="生产列15">#REF!</definedName>
    <definedName name="生产列16" localSheetId="2">#REF!</definedName>
    <definedName name="生产列16" localSheetId="3">#REF!</definedName>
    <definedName name="生产列16">#REF!</definedName>
    <definedName name="生产列17" localSheetId="2">#REF!</definedName>
    <definedName name="生产列17" localSheetId="3">#REF!</definedName>
    <definedName name="生产列17">#REF!</definedName>
    <definedName name="生产列19" localSheetId="2">#REF!</definedName>
    <definedName name="生产列19" localSheetId="3">#REF!</definedName>
    <definedName name="生产列19">#REF!</definedName>
    <definedName name="生产列2" localSheetId="2">#REF!</definedName>
    <definedName name="生产列2" localSheetId="3">#REF!</definedName>
    <definedName name="生产列2">#REF!</definedName>
    <definedName name="生产列20" localSheetId="2">#REF!</definedName>
    <definedName name="生产列20" localSheetId="3">#REF!</definedName>
    <definedName name="生产列20">#REF!</definedName>
    <definedName name="生产列3" localSheetId="2">#REF!</definedName>
    <definedName name="生产列3" localSheetId="3">#REF!</definedName>
    <definedName name="生产列3">#REF!</definedName>
    <definedName name="生产列4" localSheetId="2">#REF!</definedName>
    <definedName name="生产列4" localSheetId="3">#REF!</definedName>
    <definedName name="生产列4">#REF!</definedName>
    <definedName name="生产列5" localSheetId="2">#REF!</definedName>
    <definedName name="生产列5" localSheetId="3">#REF!</definedName>
    <definedName name="生产列5">#REF!</definedName>
    <definedName name="生产列6" localSheetId="2">#REF!</definedName>
    <definedName name="生产列6" localSheetId="3">#REF!</definedName>
    <definedName name="生产列6">#REF!</definedName>
    <definedName name="生产列7" localSheetId="2">#REF!</definedName>
    <definedName name="生产列7" localSheetId="3">#REF!</definedName>
    <definedName name="生产列7">#REF!</definedName>
    <definedName name="生产列8" localSheetId="2">#REF!</definedName>
    <definedName name="生产列8" localSheetId="3">#REF!</definedName>
    <definedName name="生产列8">#REF!</definedName>
    <definedName name="生产列9" localSheetId="2">#REF!</definedName>
    <definedName name="生产列9" localSheetId="3">#REF!</definedName>
    <definedName name="生产列9">#REF!</definedName>
    <definedName name="生产期" localSheetId="2">#REF!</definedName>
    <definedName name="生产期" localSheetId="3">#REF!</definedName>
    <definedName name="生产期">#REF!</definedName>
    <definedName name="生产期1" localSheetId="2">#REF!</definedName>
    <definedName name="生产期1" localSheetId="3">#REF!</definedName>
    <definedName name="生产期1">#REF!</definedName>
    <definedName name="生产期11" localSheetId="2">#REF!</definedName>
    <definedName name="生产期11" localSheetId="3">#REF!</definedName>
    <definedName name="生产期11">#REF!</definedName>
    <definedName name="生产期15" localSheetId="2">#REF!</definedName>
    <definedName name="生产期15" localSheetId="3">#REF!</definedName>
    <definedName name="生产期15">#REF!</definedName>
    <definedName name="生产期16" localSheetId="2">#REF!</definedName>
    <definedName name="生产期16" localSheetId="3">#REF!</definedName>
    <definedName name="生产期16">#REF!</definedName>
    <definedName name="生产期17" localSheetId="2">#REF!</definedName>
    <definedName name="生产期17" localSheetId="3">#REF!</definedName>
    <definedName name="生产期17">#REF!</definedName>
    <definedName name="生产期19" localSheetId="2">#REF!</definedName>
    <definedName name="生产期19" localSheetId="3">#REF!</definedName>
    <definedName name="生产期19">#REF!</definedName>
    <definedName name="生产期2" localSheetId="2">#REF!</definedName>
    <definedName name="生产期2" localSheetId="3">#REF!</definedName>
    <definedName name="生产期2">#REF!</definedName>
    <definedName name="生产期20" localSheetId="2">#REF!</definedName>
    <definedName name="生产期20" localSheetId="3">#REF!</definedName>
    <definedName name="生产期20">#REF!</definedName>
    <definedName name="生产期3" localSheetId="2">#REF!</definedName>
    <definedName name="生产期3" localSheetId="3">#REF!</definedName>
    <definedName name="生产期3">#REF!</definedName>
    <definedName name="生产期4" localSheetId="2">#REF!</definedName>
    <definedName name="生产期4" localSheetId="3">#REF!</definedName>
    <definedName name="生产期4">#REF!</definedName>
    <definedName name="生产期5" localSheetId="2">#REF!</definedName>
    <definedName name="生产期5" localSheetId="3">#REF!</definedName>
    <definedName name="生产期5">#REF!</definedName>
    <definedName name="生产期6" localSheetId="2">#REF!</definedName>
    <definedName name="生产期6" localSheetId="3">#REF!</definedName>
    <definedName name="生产期6">#REF!</definedName>
    <definedName name="生产期7" localSheetId="2">#REF!</definedName>
    <definedName name="生产期7" localSheetId="3">#REF!</definedName>
    <definedName name="生产期7">#REF!</definedName>
    <definedName name="生产期8" localSheetId="2">#REF!</definedName>
    <definedName name="生产期8" localSheetId="3">#REF!</definedName>
    <definedName name="生产期8">#REF!</definedName>
    <definedName name="生产期9" localSheetId="2">#REF!</definedName>
    <definedName name="生产期9" localSheetId="3">#REF!</definedName>
    <definedName name="生产期9">#REF!</definedName>
    <definedName name="是" localSheetId="2">#REF!</definedName>
    <definedName name="是" localSheetId="3">#REF!</definedName>
    <definedName name="是">#REF!</definedName>
    <definedName name="脱钩" localSheetId="2">#REF!</definedName>
    <definedName name="脱钩" localSheetId="3">#REF!</definedName>
    <definedName name="脱钩">#REF!</definedName>
    <definedName name="先征后返徐2" localSheetId="2">#REF!</definedName>
    <definedName name="先征后返徐2" localSheetId="3">#REF!</definedName>
    <definedName name="先征后返徐2">#REF!</definedName>
    <definedName name="预备费分项目" localSheetId="2">#REF!</definedName>
    <definedName name="预备费分项目" localSheetId="3">#REF!</definedName>
    <definedName name="预备费分项目">#REF!</definedName>
    <definedName name="综合" localSheetId="2">#REF!</definedName>
    <definedName name="综合" localSheetId="3">#REF!</definedName>
    <definedName name="综合">#REF!</definedName>
    <definedName name="综核" localSheetId="2">#REF!</definedName>
    <definedName name="综核" localSheetId="3">#REF!</definedName>
    <definedName name="综核">#REF!</definedName>
    <definedName name="a" localSheetId="7">#REF!</definedName>
    <definedName name="aaaa" localSheetId="7">#REF!</definedName>
    <definedName name="bbb" localSheetId="7">#REF!</definedName>
    <definedName name="ccc" localSheetId="7">#REF!</definedName>
    <definedName name="Database" hidden="1">#REF!</definedName>
    <definedName name="database2" localSheetId="7">#REF!</definedName>
    <definedName name="database3" localSheetId="7">#REF!</definedName>
    <definedName name="fg" localSheetId="7">#REF!</definedName>
    <definedName name="hhhh" localSheetId="7">#REF!</definedName>
    <definedName name="kkkk" localSheetId="7">#REF!</definedName>
    <definedName name="_xlnm.Print_Area" localSheetId="7">#REF!</definedName>
    <definedName name="Print_Area_MI" localSheetId="7">#REF!</definedName>
    <definedName name="_xlnm.Print_Titles" localSheetId="7">'5区级收入'!$A$3:$IW$6</definedName>
    <definedName name="zhe" localSheetId="7">#REF!</definedName>
    <definedName name="啊" localSheetId="7">#REF!</definedName>
    <definedName name="大调动" localSheetId="7">#REF!</definedName>
    <definedName name="鹅eee" localSheetId="7">#REF!</definedName>
    <definedName name="饿" localSheetId="7">#REF!</definedName>
    <definedName name="发生地方">#REF!</definedName>
    <definedName name="汇率" localSheetId="7">#REF!</definedName>
    <definedName name="胶" localSheetId="7">#REF!</definedName>
    <definedName name="结构" localSheetId="7">#REF!</definedName>
    <definedName name="经7" localSheetId="7">#REF!</definedName>
    <definedName name="经二7" localSheetId="7">#REF!</definedName>
    <definedName name="经二8" localSheetId="7">#REF!</definedName>
    <definedName name="经一7" localSheetId="7">#REF!</definedName>
    <definedName name="전" localSheetId="7">#REF!</definedName>
    <definedName name="주택사업본부" localSheetId="7">#REF!</definedName>
    <definedName name="철구사업본부" localSheetId="7">#REF!</definedName>
    <definedName name="生产列1" localSheetId="7">#REF!</definedName>
    <definedName name="生产列11" localSheetId="7">#REF!</definedName>
    <definedName name="生产列15" localSheetId="7">#REF!</definedName>
    <definedName name="生产列16" localSheetId="7">#REF!</definedName>
    <definedName name="生产列17" localSheetId="7">#REF!</definedName>
    <definedName name="生产列19" localSheetId="7">#REF!</definedName>
    <definedName name="生产列2" localSheetId="7">#REF!</definedName>
    <definedName name="生产列20" localSheetId="7">#REF!</definedName>
    <definedName name="生产列3" localSheetId="7">#REF!</definedName>
    <definedName name="生产列4" localSheetId="7">#REF!</definedName>
    <definedName name="生产列5" localSheetId="7">#REF!</definedName>
    <definedName name="生产列6" localSheetId="7">#REF!</definedName>
    <definedName name="生产列7" localSheetId="7">#REF!</definedName>
    <definedName name="生产列8" localSheetId="7">#REF!</definedName>
    <definedName name="生产列9" localSheetId="7">#REF!</definedName>
    <definedName name="生产期" localSheetId="7">#REF!</definedName>
    <definedName name="生产期1" localSheetId="7">#REF!</definedName>
    <definedName name="生产期11" localSheetId="7">#REF!</definedName>
    <definedName name="生产期15" localSheetId="7">#REF!</definedName>
    <definedName name="生产期16" localSheetId="7">#REF!</definedName>
    <definedName name="生产期17" localSheetId="7">#REF!</definedName>
    <definedName name="生产期19" localSheetId="7">#REF!</definedName>
    <definedName name="生产期2" localSheetId="7">#REF!</definedName>
    <definedName name="生产期20" localSheetId="7">#REF!</definedName>
    <definedName name="生产期3" localSheetId="7">#REF!</definedName>
    <definedName name="生产期4" localSheetId="7">#REF!</definedName>
    <definedName name="生产期5" localSheetId="7">#REF!</definedName>
    <definedName name="生产期6" localSheetId="7">#REF!</definedName>
    <definedName name="生产期7" localSheetId="7">#REF!</definedName>
    <definedName name="生产期8" localSheetId="7">#REF!</definedName>
    <definedName name="生产期9" localSheetId="7">#REF!</definedName>
    <definedName name="是" localSheetId="7">#REF!</definedName>
    <definedName name="脱钩" localSheetId="7">#REF!</definedName>
    <definedName name="先征后返徐2" localSheetId="7">#REF!</definedName>
    <definedName name="预备费分项目" localSheetId="7">#REF!</definedName>
    <definedName name="在">#REF!</definedName>
    <definedName name="政">#REF!</definedName>
    <definedName name="政府债务">#REF!</definedName>
    <definedName name="综合" localSheetId="7">#REF!</definedName>
    <definedName name="综核" localSheetId="7">#REF!</definedName>
    <definedName name="a" localSheetId="8">#REF!</definedName>
    <definedName name="aaaa" localSheetId="8">#REF!</definedName>
    <definedName name="bbb" localSheetId="8">#REF!</definedName>
    <definedName name="ccc" localSheetId="8">#REF!</definedName>
    <definedName name="database2" localSheetId="8">#REF!</definedName>
    <definedName name="database3" localSheetId="8">#REF!</definedName>
    <definedName name="fg" localSheetId="8">#REF!</definedName>
    <definedName name="hhhh" localSheetId="8">#REF!</definedName>
    <definedName name="kkkk" localSheetId="8">#REF!</definedName>
    <definedName name="_xlnm.Print_Area" localSheetId="8">'6区级支出'!$A$1:$I$27</definedName>
    <definedName name="Print_Area_MI" localSheetId="8">#REF!</definedName>
    <definedName name="_xlnm.Print_Titles" localSheetId="8">'6区级支出'!$A$3:$IX$6</definedName>
    <definedName name="zhe" localSheetId="8">#REF!</definedName>
    <definedName name="啊" localSheetId="8">#REF!</definedName>
    <definedName name="大调动" localSheetId="8">#REF!</definedName>
    <definedName name="鹅eee" localSheetId="8">#REF!</definedName>
    <definedName name="饿" localSheetId="8">#REF!</definedName>
    <definedName name="汇率" localSheetId="8">#REF!</definedName>
    <definedName name="胶" localSheetId="8">#REF!</definedName>
    <definedName name="结构" localSheetId="8">#REF!</definedName>
    <definedName name="经7" localSheetId="8">#REF!</definedName>
    <definedName name="经二7" localSheetId="8">#REF!</definedName>
    <definedName name="经二8" localSheetId="8">#REF!</definedName>
    <definedName name="经一7" localSheetId="8">#REF!</definedName>
    <definedName name="전" localSheetId="8">#REF!</definedName>
    <definedName name="주택사업본부" localSheetId="8">#REF!</definedName>
    <definedName name="철구사업본부" localSheetId="8">#REF!</definedName>
    <definedName name="生产列1" localSheetId="8">#REF!</definedName>
    <definedName name="生产列11" localSheetId="8">#REF!</definedName>
    <definedName name="生产列15" localSheetId="8">#REF!</definedName>
    <definedName name="生产列16" localSheetId="8">#REF!</definedName>
    <definedName name="生产列17" localSheetId="8">#REF!</definedName>
    <definedName name="生产列19" localSheetId="8">#REF!</definedName>
    <definedName name="生产列2" localSheetId="8">#REF!</definedName>
    <definedName name="生产列20" localSheetId="8">#REF!</definedName>
    <definedName name="生产列3" localSheetId="8">#REF!</definedName>
    <definedName name="生产列4" localSheetId="8">#REF!</definedName>
    <definedName name="生产列5" localSheetId="8">#REF!</definedName>
    <definedName name="生产列6" localSheetId="8">#REF!</definedName>
    <definedName name="生产列7" localSheetId="8">#REF!</definedName>
    <definedName name="生产列8" localSheetId="8">#REF!</definedName>
    <definedName name="生产列9" localSheetId="8">#REF!</definedName>
    <definedName name="生产期" localSheetId="8">#REF!</definedName>
    <definedName name="生产期1" localSheetId="8">#REF!</definedName>
    <definedName name="生产期11" localSheetId="8">#REF!</definedName>
    <definedName name="生产期15" localSheetId="8">#REF!</definedName>
    <definedName name="生产期16" localSheetId="8">#REF!</definedName>
    <definedName name="生产期17" localSheetId="8">#REF!</definedName>
    <definedName name="生产期19" localSheetId="8">#REF!</definedName>
    <definedName name="生产期2" localSheetId="8">#REF!</definedName>
    <definedName name="生产期20" localSheetId="8">#REF!</definedName>
    <definedName name="生产期3" localSheetId="8">#REF!</definedName>
    <definedName name="生产期4" localSheetId="8">#REF!</definedName>
    <definedName name="生产期5" localSheetId="8">#REF!</definedName>
    <definedName name="生产期6" localSheetId="8">#REF!</definedName>
    <definedName name="生产期7" localSheetId="8">#REF!</definedName>
    <definedName name="生产期8" localSheetId="8">#REF!</definedName>
    <definedName name="生产期9" localSheetId="8">#REF!</definedName>
    <definedName name="是" localSheetId="8">#REF!</definedName>
    <definedName name="脱钩" localSheetId="8">#REF!</definedName>
    <definedName name="先征后返徐2" localSheetId="8">#REF!</definedName>
    <definedName name="预备费分项目" localSheetId="8">#REF!</definedName>
    <definedName name="综合" localSheetId="8">#REF!</definedName>
    <definedName name="综核" localSheetId="8">#REF!</definedName>
    <definedName name="a" localSheetId="0">#REF!</definedName>
    <definedName name="aaaa" localSheetId="0">#REF!</definedName>
    <definedName name="bbb" localSheetId="0">#REF!</definedName>
    <definedName name="ccc" localSheetId="0">#REF!</definedName>
    <definedName name="database2" localSheetId="0">#REF!</definedName>
    <definedName name="database3" localSheetId="0">#REF!</definedName>
    <definedName name="fg" localSheetId="0">#REF!</definedName>
    <definedName name="hhhh" localSheetId="0">#REF!</definedName>
    <definedName name="kkkk" localSheetId="0">#REF!</definedName>
    <definedName name="_xlnm.Print_Area" localSheetId="0">封皮!$A$1:$K$23</definedName>
    <definedName name="Print_Area_MI" localSheetId="0">#REF!</definedName>
    <definedName name="_xlnm.Print_Titles" localSheetId="0" hidden="1">#REF!</definedName>
    <definedName name="zhe" localSheetId="0">#REF!</definedName>
    <definedName name="啊" localSheetId="0">#REF!</definedName>
    <definedName name="大调动" localSheetId="0">#REF!</definedName>
    <definedName name="鹅eee" localSheetId="0">#REF!</definedName>
    <definedName name="饿" localSheetId="0">#REF!</definedName>
    <definedName name="汇率" localSheetId="0">#REF!</definedName>
    <definedName name="胶" localSheetId="0">#REF!</definedName>
    <definedName name="结构" localSheetId="0">#REF!</definedName>
    <definedName name="经7" localSheetId="0">#REF!</definedName>
    <definedName name="经二7" localSheetId="0">#REF!</definedName>
    <definedName name="经二8" localSheetId="0">#REF!</definedName>
    <definedName name="经一7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是" localSheetId="0">#REF!</definedName>
    <definedName name="脱钩" localSheetId="0">#REF!</definedName>
    <definedName name="先征后返徐2" localSheetId="0">#REF!</definedName>
    <definedName name="预备费分项目" localSheetId="0">#REF!</definedName>
    <definedName name="综合" localSheetId="0">#REF!</definedName>
    <definedName name="综核" localSheetId="0">#REF!</definedName>
    <definedName name="Database" localSheetId="0" hidden="1">#REF!</definedName>
    <definedName name="a" localSheetId="1">#REF!</definedName>
    <definedName name="aaaa" localSheetId="1">#REF!</definedName>
    <definedName name="bbb" localSheetId="1">#REF!</definedName>
    <definedName name="ccc" localSheetId="1">#REF!</definedName>
    <definedName name="Database" localSheetId="1" hidden="1">#REF!</definedName>
    <definedName name="database2" localSheetId="1">#REF!</definedName>
    <definedName name="database3" localSheetId="1">#REF!</definedName>
    <definedName name="fg" localSheetId="1">#REF!</definedName>
    <definedName name="hhhh" localSheetId="1">#REF!</definedName>
    <definedName name="kkkk" localSheetId="1">#REF!</definedName>
    <definedName name="_xlnm.Print_Area" localSheetId="1">一般公共预算!$A$1:$K$25</definedName>
    <definedName name="Print_Area_MI" localSheetId="1">#REF!</definedName>
    <definedName name="_xlnm.Print_Titles" localSheetId="1" hidden="1">#REF!</definedName>
    <definedName name="zhe" localSheetId="1">#REF!</definedName>
    <definedName name="啊" localSheetId="1">#REF!</definedName>
    <definedName name="大调动" localSheetId="1">#REF!</definedName>
    <definedName name="鹅eee" localSheetId="1">#REF!</definedName>
    <definedName name="饿" localSheetId="1">#REF!</definedName>
    <definedName name="汇率" localSheetId="1">#REF!</definedName>
    <definedName name="胶" localSheetId="1">#REF!</definedName>
    <definedName name="结构" localSheetId="1">#REF!</definedName>
    <definedName name="经7" localSheetId="1">#REF!</definedName>
    <definedName name="经二7" localSheetId="1">#REF!</definedName>
    <definedName name="经二8" localSheetId="1">#REF!</definedName>
    <definedName name="经一7" localSheetId="1">#REF!</definedName>
    <definedName name="전" localSheetId="1">#REF!</definedName>
    <definedName name="주택사업본부" localSheetId="1">#REF!</definedName>
    <definedName name="철구사업본부" localSheetId="1">#REF!</definedName>
    <definedName name="生产列1" localSheetId="1">#REF!</definedName>
    <definedName name="生产列11" localSheetId="1">#REF!</definedName>
    <definedName name="生产列15" localSheetId="1">#REF!</definedName>
    <definedName name="生产列16" localSheetId="1">#REF!</definedName>
    <definedName name="生产列17" localSheetId="1">#REF!</definedName>
    <definedName name="生产列19" localSheetId="1">#REF!</definedName>
    <definedName name="生产列2" localSheetId="1">#REF!</definedName>
    <definedName name="生产列20" localSheetId="1">#REF!</definedName>
    <definedName name="生产列3" localSheetId="1">#REF!</definedName>
    <definedName name="生产列4" localSheetId="1">#REF!</definedName>
    <definedName name="生产列5" localSheetId="1">#REF!</definedName>
    <definedName name="生产列6" localSheetId="1">#REF!</definedName>
    <definedName name="生产列7" localSheetId="1">#REF!</definedName>
    <definedName name="生产列8" localSheetId="1">#REF!</definedName>
    <definedName name="生产列9" localSheetId="1">#REF!</definedName>
    <definedName name="生产期" localSheetId="1">#REF!</definedName>
    <definedName name="生产期1" localSheetId="1">#REF!</definedName>
    <definedName name="生产期11" localSheetId="1">#REF!</definedName>
    <definedName name="生产期15" localSheetId="1">#REF!</definedName>
    <definedName name="生产期16" localSheetId="1">#REF!</definedName>
    <definedName name="生产期17" localSheetId="1">#REF!</definedName>
    <definedName name="生产期19" localSheetId="1">#REF!</definedName>
    <definedName name="生产期2" localSheetId="1">#REF!</definedName>
    <definedName name="生产期20" localSheetId="1">#REF!</definedName>
    <definedName name="生产期3" localSheetId="1">#REF!</definedName>
    <definedName name="生产期4" localSheetId="1">#REF!</definedName>
    <definedName name="生产期5" localSheetId="1">#REF!</definedName>
    <definedName name="生产期6" localSheetId="1">#REF!</definedName>
    <definedName name="生产期7" localSheetId="1">#REF!</definedName>
    <definedName name="生产期8" localSheetId="1">#REF!</definedName>
    <definedName name="生产期9" localSheetId="1">#REF!</definedName>
    <definedName name="是" localSheetId="1">#REF!</definedName>
    <definedName name="脱钩" localSheetId="1">#REF!</definedName>
    <definedName name="先征后返徐2" localSheetId="1">#REF!</definedName>
    <definedName name="预备费分项目" localSheetId="1">#REF!</definedName>
    <definedName name="综合" localSheetId="1">#REF!</definedName>
    <definedName name="综核" localSheetId="1">#REF!</definedName>
    <definedName name="a" localSheetId="4">#REF!</definedName>
    <definedName name="aaaa" localSheetId="4">#REF!</definedName>
    <definedName name="bbb" localSheetId="4">#REF!</definedName>
    <definedName name="ccc" localSheetId="4">#REF!</definedName>
    <definedName name="database2" localSheetId="4">#REF!</definedName>
    <definedName name="database3" localSheetId="4">#REF!</definedName>
    <definedName name="fg" localSheetId="4">#REF!</definedName>
    <definedName name="hhhh" localSheetId="4">#REF!</definedName>
    <definedName name="kkkk" localSheetId="4">#REF!</definedName>
    <definedName name="_xlnm.Print_Area" localSheetId="4">#REF!</definedName>
    <definedName name="Print_Area_MI" localSheetId="4">#REF!</definedName>
    <definedName name="_xlnm.Print_Titles" localSheetId="4" hidden="1">#REF!</definedName>
    <definedName name="zhe" localSheetId="4">#REF!</definedName>
    <definedName name="啊" localSheetId="4">#REF!</definedName>
    <definedName name="大调动" localSheetId="4">#REF!</definedName>
    <definedName name="鹅eee" localSheetId="4">#REF!</definedName>
    <definedName name="饿" localSheetId="4">#REF!</definedName>
    <definedName name="汇率" localSheetId="4">#REF!</definedName>
    <definedName name="胶" localSheetId="4">#REF!</definedName>
    <definedName name="结构" localSheetId="4">#REF!</definedName>
    <definedName name="经7" localSheetId="4">#REF!</definedName>
    <definedName name="经二7" localSheetId="4">#REF!</definedName>
    <definedName name="经二8" localSheetId="4">#REF!</definedName>
    <definedName name="经一7" localSheetId="4">#REF!</definedName>
    <definedName name="전" localSheetId="4">#REF!</definedName>
    <definedName name="주택사업본부" localSheetId="4">#REF!</definedName>
    <definedName name="철구사업본부" localSheetId="4">#REF!</definedName>
    <definedName name="生产列1" localSheetId="4">#REF!</definedName>
    <definedName name="生产列11" localSheetId="4">#REF!</definedName>
    <definedName name="生产列15" localSheetId="4">#REF!</definedName>
    <definedName name="生产列16" localSheetId="4">#REF!</definedName>
    <definedName name="生产列17" localSheetId="4">#REF!</definedName>
    <definedName name="生产列19" localSheetId="4">#REF!</definedName>
    <definedName name="生产列2" localSheetId="4">#REF!</definedName>
    <definedName name="生产列20" localSheetId="4">#REF!</definedName>
    <definedName name="生产列3" localSheetId="4">#REF!</definedName>
    <definedName name="生产列4" localSheetId="4">#REF!</definedName>
    <definedName name="生产列5" localSheetId="4">#REF!</definedName>
    <definedName name="生产列6" localSheetId="4">#REF!</definedName>
    <definedName name="生产列7" localSheetId="4">#REF!</definedName>
    <definedName name="生产列8" localSheetId="4">#REF!</definedName>
    <definedName name="生产列9" localSheetId="4">#REF!</definedName>
    <definedName name="生产期" localSheetId="4">#REF!</definedName>
    <definedName name="生产期1" localSheetId="4">#REF!</definedName>
    <definedName name="生产期11" localSheetId="4">#REF!</definedName>
    <definedName name="生产期15" localSheetId="4">#REF!</definedName>
    <definedName name="生产期16" localSheetId="4">#REF!</definedName>
    <definedName name="生产期17" localSheetId="4">#REF!</definedName>
    <definedName name="生产期19" localSheetId="4">#REF!</definedName>
    <definedName name="生产期2" localSheetId="4">#REF!</definedName>
    <definedName name="生产期20" localSheetId="4">#REF!</definedName>
    <definedName name="生产期3" localSheetId="4">#REF!</definedName>
    <definedName name="生产期4" localSheetId="4">#REF!</definedName>
    <definedName name="生产期5" localSheetId="4">#REF!</definedName>
    <definedName name="生产期6" localSheetId="4">#REF!</definedName>
    <definedName name="生产期7" localSheetId="4">#REF!</definedName>
    <definedName name="生产期8" localSheetId="4">#REF!</definedName>
    <definedName name="生产期9" localSheetId="4">#REF!</definedName>
    <definedName name="是" localSheetId="4">#REF!</definedName>
    <definedName name="脱钩" localSheetId="4">#REF!</definedName>
    <definedName name="先征后返徐2" localSheetId="4">#REF!</definedName>
    <definedName name="预备费分项目" localSheetId="4">#REF!</definedName>
    <definedName name="综合" localSheetId="4">#REF!</definedName>
    <definedName name="综核" localSheetId="4">#REF!</definedName>
    <definedName name="a" localSheetId="6">#REF!</definedName>
    <definedName name="aaaa" localSheetId="6">#REF!</definedName>
    <definedName name="bbb" localSheetId="6">#REF!</definedName>
    <definedName name="ccc" localSheetId="6">#REF!</definedName>
    <definedName name="Database" localSheetId="6" hidden="1">#REF!</definedName>
    <definedName name="database2" localSheetId="6">#REF!</definedName>
    <definedName name="database3" localSheetId="6">#REF!</definedName>
    <definedName name="fg" localSheetId="6">#REF!</definedName>
    <definedName name="hhhh" localSheetId="6">#REF!</definedName>
    <definedName name="kkkk" localSheetId="6">#REF!</definedName>
    <definedName name="_xlnm.Print_Area" localSheetId="6">政府性基金预算!$A$1:$K$25</definedName>
    <definedName name="Print_Area_MI" localSheetId="6">#REF!</definedName>
    <definedName name="_xlnm.Print_Titles" localSheetId="6" hidden="1">#REF!</definedName>
    <definedName name="zhe" localSheetId="6">#REF!</definedName>
    <definedName name="啊" localSheetId="6">#REF!</definedName>
    <definedName name="大调动" localSheetId="6">#REF!</definedName>
    <definedName name="鹅eee" localSheetId="6">#REF!</definedName>
    <definedName name="饿" localSheetId="6">#REF!</definedName>
    <definedName name="汇率" localSheetId="6">#REF!</definedName>
    <definedName name="胶" localSheetId="6">#REF!</definedName>
    <definedName name="结构" localSheetId="6">#REF!</definedName>
    <definedName name="经7" localSheetId="6">#REF!</definedName>
    <definedName name="经二7" localSheetId="6">#REF!</definedName>
    <definedName name="经二8" localSheetId="6">#REF!</definedName>
    <definedName name="经一7" localSheetId="6">#REF!</definedName>
    <definedName name="전" localSheetId="6">#REF!</definedName>
    <definedName name="주택사업본부" localSheetId="6">#REF!</definedName>
    <definedName name="철구사업본부" localSheetId="6">#REF!</definedName>
    <definedName name="生产列1" localSheetId="6">#REF!</definedName>
    <definedName name="生产列11" localSheetId="6">#REF!</definedName>
    <definedName name="生产列15" localSheetId="6">#REF!</definedName>
    <definedName name="生产列16" localSheetId="6">#REF!</definedName>
    <definedName name="生产列17" localSheetId="6">#REF!</definedName>
    <definedName name="生产列19" localSheetId="6">#REF!</definedName>
    <definedName name="生产列2" localSheetId="6">#REF!</definedName>
    <definedName name="生产列20" localSheetId="6">#REF!</definedName>
    <definedName name="生产列3" localSheetId="6">#REF!</definedName>
    <definedName name="生产列4" localSheetId="6">#REF!</definedName>
    <definedName name="生产列5" localSheetId="6">#REF!</definedName>
    <definedName name="生产列6" localSheetId="6">#REF!</definedName>
    <definedName name="生产列7" localSheetId="6">#REF!</definedName>
    <definedName name="生产列8" localSheetId="6">#REF!</definedName>
    <definedName name="生产列9" localSheetId="6">#REF!</definedName>
    <definedName name="生产期" localSheetId="6">#REF!</definedName>
    <definedName name="生产期1" localSheetId="6">#REF!</definedName>
    <definedName name="生产期11" localSheetId="6">#REF!</definedName>
    <definedName name="生产期15" localSheetId="6">#REF!</definedName>
    <definedName name="生产期16" localSheetId="6">#REF!</definedName>
    <definedName name="生产期17" localSheetId="6">#REF!</definedName>
    <definedName name="生产期19" localSheetId="6">#REF!</definedName>
    <definedName name="生产期2" localSheetId="6">#REF!</definedName>
    <definedName name="生产期20" localSheetId="6">#REF!</definedName>
    <definedName name="生产期3" localSheetId="6">#REF!</definedName>
    <definedName name="生产期4" localSheetId="6">#REF!</definedName>
    <definedName name="生产期5" localSheetId="6">#REF!</definedName>
    <definedName name="生产期6" localSheetId="6">#REF!</definedName>
    <definedName name="生产期7" localSheetId="6">#REF!</definedName>
    <definedName name="生产期8" localSheetId="6">#REF!</definedName>
    <definedName name="生产期9" localSheetId="6">#REF!</definedName>
    <definedName name="是" localSheetId="6">#REF!</definedName>
    <definedName name="脱钩" localSheetId="6">#REF!</definedName>
    <definedName name="先征后返徐2" localSheetId="6">#REF!</definedName>
    <definedName name="预备费分项目" localSheetId="6">#REF!</definedName>
    <definedName name="综合" localSheetId="6">#REF!</definedName>
    <definedName name="综核" localSheetId="6">#REF!</definedName>
    <definedName name="a" localSheetId="9">#REF!</definedName>
    <definedName name="aaaa" localSheetId="9">#REF!</definedName>
    <definedName name="bbb" localSheetId="9">#REF!</definedName>
    <definedName name="ccc" localSheetId="9">#REF!</definedName>
    <definedName name="Database" localSheetId="9" hidden="1">#REF!</definedName>
    <definedName name="database2" localSheetId="9">#REF!</definedName>
    <definedName name="database3" localSheetId="9">#REF!</definedName>
    <definedName name="fg" localSheetId="9">#REF!</definedName>
    <definedName name="hhhh" localSheetId="9">#REF!</definedName>
    <definedName name="kkkk" localSheetId="9">#REF!</definedName>
    <definedName name="_xlnm.Print_Area" localSheetId="9">社会保险基金预算!$A$1:$K$25</definedName>
    <definedName name="Print_Area_MI" localSheetId="9">#REF!</definedName>
    <definedName name="_xlnm.Print_Titles" localSheetId="9" hidden="1">#REF!</definedName>
    <definedName name="zhe" localSheetId="9">#REF!</definedName>
    <definedName name="啊" localSheetId="9">#REF!</definedName>
    <definedName name="大调动" localSheetId="9">#REF!</definedName>
    <definedName name="鹅eee" localSheetId="9">#REF!</definedName>
    <definedName name="饿" localSheetId="9">#REF!</definedName>
    <definedName name="汇率" localSheetId="9">#REF!</definedName>
    <definedName name="胶" localSheetId="9">#REF!</definedName>
    <definedName name="结构" localSheetId="9">#REF!</definedName>
    <definedName name="经7" localSheetId="9">#REF!</definedName>
    <definedName name="经二7" localSheetId="9">#REF!</definedName>
    <definedName name="经二8" localSheetId="9">#REF!</definedName>
    <definedName name="经一7" localSheetId="9">#REF!</definedName>
    <definedName name="전" localSheetId="9">#REF!</definedName>
    <definedName name="주택사업본부" localSheetId="9">#REF!</definedName>
    <definedName name="철구사업본부" localSheetId="9">#REF!</definedName>
    <definedName name="生产列1" localSheetId="9">#REF!</definedName>
    <definedName name="生产列11" localSheetId="9">#REF!</definedName>
    <definedName name="生产列15" localSheetId="9">#REF!</definedName>
    <definedName name="生产列16" localSheetId="9">#REF!</definedName>
    <definedName name="生产列17" localSheetId="9">#REF!</definedName>
    <definedName name="生产列19" localSheetId="9">#REF!</definedName>
    <definedName name="生产列2" localSheetId="9">#REF!</definedName>
    <definedName name="生产列20" localSheetId="9">#REF!</definedName>
    <definedName name="生产列3" localSheetId="9">#REF!</definedName>
    <definedName name="生产列4" localSheetId="9">#REF!</definedName>
    <definedName name="生产列5" localSheetId="9">#REF!</definedName>
    <definedName name="生产列6" localSheetId="9">#REF!</definedName>
    <definedName name="生产列7" localSheetId="9">#REF!</definedName>
    <definedName name="生产列8" localSheetId="9">#REF!</definedName>
    <definedName name="生产列9" localSheetId="9">#REF!</definedName>
    <definedName name="生产期" localSheetId="9">#REF!</definedName>
    <definedName name="生产期1" localSheetId="9">#REF!</definedName>
    <definedName name="生产期11" localSheetId="9">#REF!</definedName>
    <definedName name="生产期15" localSheetId="9">#REF!</definedName>
    <definedName name="生产期16" localSheetId="9">#REF!</definedName>
    <definedName name="生产期17" localSheetId="9">#REF!</definedName>
    <definedName name="生产期19" localSheetId="9">#REF!</definedName>
    <definedName name="生产期2" localSheetId="9">#REF!</definedName>
    <definedName name="生产期20" localSheetId="9">#REF!</definedName>
    <definedName name="生产期3" localSheetId="9">#REF!</definedName>
    <definedName name="生产期4" localSheetId="9">#REF!</definedName>
    <definedName name="生产期5" localSheetId="9">#REF!</definedName>
    <definedName name="生产期6" localSheetId="9">#REF!</definedName>
    <definedName name="生产期7" localSheetId="9">#REF!</definedName>
    <definedName name="生产期8" localSheetId="9">#REF!</definedName>
    <definedName name="生产期9" localSheetId="9">#REF!</definedName>
    <definedName name="是" localSheetId="9">#REF!</definedName>
    <definedName name="脱钩" localSheetId="9">#REF!</definedName>
    <definedName name="先征后返徐2" localSheetId="9">#REF!</definedName>
    <definedName name="预备费分项目" localSheetId="9">#REF!</definedName>
    <definedName name="综合" localSheetId="9">#REF!</definedName>
    <definedName name="综核" localSheetId="9">#REF!</definedName>
    <definedName name="a" localSheetId="13">#REF!</definedName>
    <definedName name="aaaa" localSheetId="13">#REF!</definedName>
    <definedName name="bbb" localSheetId="13">#REF!</definedName>
    <definedName name="ccc" localSheetId="13">#REF!</definedName>
    <definedName name="Database" localSheetId="13" hidden="1">#REF!</definedName>
    <definedName name="database2" localSheetId="13">#REF!</definedName>
    <definedName name="database3" localSheetId="13">#REF!</definedName>
    <definedName name="fg" localSheetId="13">#REF!</definedName>
    <definedName name="hhhh" localSheetId="13">#REF!</definedName>
    <definedName name="kkkk" localSheetId="13">#REF!</definedName>
    <definedName name="_xlnm.Print_Area" localSheetId="13">国有资本经营预算!$A$1:$K$25</definedName>
    <definedName name="Print_Area_MI" localSheetId="13">#REF!</definedName>
    <definedName name="_xlnm.Print_Titles" localSheetId="13" hidden="1">#REF!</definedName>
    <definedName name="zhe" localSheetId="13">#REF!</definedName>
    <definedName name="啊" localSheetId="13">#REF!</definedName>
    <definedName name="大调动" localSheetId="13">#REF!</definedName>
    <definedName name="鹅eee" localSheetId="13">#REF!</definedName>
    <definedName name="饿" localSheetId="13">#REF!</definedName>
    <definedName name="汇率" localSheetId="13">#REF!</definedName>
    <definedName name="胶" localSheetId="13">#REF!</definedName>
    <definedName name="结构" localSheetId="13">#REF!</definedName>
    <definedName name="经7" localSheetId="13">#REF!</definedName>
    <definedName name="经二7" localSheetId="13">#REF!</definedName>
    <definedName name="经二8" localSheetId="13">#REF!</definedName>
    <definedName name="经一7" localSheetId="13">#REF!</definedName>
    <definedName name="전" localSheetId="13">#REF!</definedName>
    <definedName name="주택사업본부" localSheetId="13">#REF!</definedName>
    <definedName name="철구사업본부" localSheetId="13">#REF!</definedName>
    <definedName name="生产列1" localSheetId="13">#REF!</definedName>
    <definedName name="生产列11" localSheetId="13">#REF!</definedName>
    <definedName name="生产列15" localSheetId="13">#REF!</definedName>
    <definedName name="生产列16" localSheetId="13">#REF!</definedName>
    <definedName name="生产列17" localSheetId="13">#REF!</definedName>
    <definedName name="生产列19" localSheetId="13">#REF!</definedName>
    <definedName name="生产列2" localSheetId="13">#REF!</definedName>
    <definedName name="生产列20" localSheetId="13">#REF!</definedName>
    <definedName name="生产列3" localSheetId="13">#REF!</definedName>
    <definedName name="生产列4" localSheetId="13">#REF!</definedName>
    <definedName name="生产列5" localSheetId="13">#REF!</definedName>
    <definedName name="生产列6" localSheetId="13">#REF!</definedName>
    <definedName name="生产列7" localSheetId="13">#REF!</definedName>
    <definedName name="生产列8" localSheetId="13">#REF!</definedName>
    <definedName name="生产列9" localSheetId="13">#REF!</definedName>
    <definedName name="生产期" localSheetId="13">#REF!</definedName>
    <definedName name="生产期1" localSheetId="13">#REF!</definedName>
    <definedName name="生产期11" localSheetId="13">#REF!</definedName>
    <definedName name="生产期15" localSheetId="13">#REF!</definedName>
    <definedName name="生产期16" localSheetId="13">#REF!</definedName>
    <definedName name="生产期17" localSheetId="13">#REF!</definedName>
    <definedName name="生产期19" localSheetId="13">#REF!</definedName>
    <definedName name="生产期2" localSheetId="13">#REF!</definedName>
    <definedName name="生产期20" localSheetId="13">#REF!</definedName>
    <definedName name="生产期3" localSheetId="13">#REF!</definedName>
    <definedName name="生产期4" localSheetId="13">#REF!</definedName>
    <definedName name="生产期5" localSheetId="13">#REF!</definedName>
    <definedName name="生产期6" localSheetId="13">#REF!</definedName>
    <definedName name="生产期7" localSheetId="13">#REF!</definedName>
    <definedName name="生产期8" localSheetId="13">#REF!</definedName>
    <definedName name="生产期9" localSheetId="13">#REF!</definedName>
    <definedName name="是" localSheetId="13">#REF!</definedName>
    <definedName name="脱钩" localSheetId="13">#REF!</definedName>
    <definedName name="先征后返徐2" localSheetId="13">#REF!</definedName>
    <definedName name="预备费分项目" localSheetId="13">#REF!</definedName>
    <definedName name="综合" localSheetId="13">#REF!</definedName>
    <definedName name="综核" localSheetId="13">#REF!</definedName>
    <definedName name="_xlnm._FilterDatabase" localSheetId="10" hidden="1">'7区级收入'!$A$4:$E$15</definedName>
    <definedName name="a" localSheetId="10">#REF!</definedName>
    <definedName name="aaaa" localSheetId="10">#REF!</definedName>
    <definedName name="bbb" localSheetId="10">#REF!</definedName>
    <definedName name="ccc" localSheetId="10">#REF!</definedName>
    <definedName name="database2" localSheetId="10">#REF!</definedName>
    <definedName name="database3" localSheetId="10">#REF!</definedName>
    <definedName name="fg" localSheetId="10">#REF!</definedName>
    <definedName name="hhhh" localSheetId="10">#REF!</definedName>
    <definedName name="kkkk" localSheetId="10">#REF!</definedName>
    <definedName name="_xlnm.Print_Area" localSheetId="10">'7区级收入'!$A$1:$G$38</definedName>
    <definedName name="Print_Area_MI" localSheetId="10">#REF!</definedName>
    <definedName name="_xlnm.Print_Titles" localSheetId="10" hidden="1">#REF!</definedName>
    <definedName name="zhe" localSheetId="10">#REF!</definedName>
    <definedName name="啊" localSheetId="10">#REF!</definedName>
    <definedName name="大调动" localSheetId="10">#REF!</definedName>
    <definedName name="鹅eee" localSheetId="10">#REF!</definedName>
    <definedName name="饿" localSheetId="10">#REF!</definedName>
    <definedName name="汇率" localSheetId="10">#REF!</definedName>
    <definedName name="胶" localSheetId="10">#REF!</definedName>
    <definedName name="结构" localSheetId="10">#REF!</definedName>
    <definedName name="经7" localSheetId="10">#REF!</definedName>
    <definedName name="经二7" localSheetId="10">#REF!</definedName>
    <definedName name="经二8" localSheetId="10">#REF!</definedName>
    <definedName name="经一7" localSheetId="10">#REF!</definedName>
    <definedName name="전" localSheetId="10">#REF!</definedName>
    <definedName name="주택사업본부" localSheetId="10">#REF!</definedName>
    <definedName name="철구사업본부" localSheetId="10">#REF!</definedName>
    <definedName name="生产列1" localSheetId="10">#REF!</definedName>
    <definedName name="生产列11" localSheetId="10">#REF!</definedName>
    <definedName name="生产列15" localSheetId="10">#REF!</definedName>
    <definedName name="生产列16" localSheetId="10">#REF!</definedName>
    <definedName name="生产列17" localSheetId="10">#REF!</definedName>
    <definedName name="生产列19" localSheetId="10">#REF!</definedName>
    <definedName name="生产列2" localSheetId="10">#REF!</definedName>
    <definedName name="生产列20" localSheetId="10">#REF!</definedName>
    <definedName name="生产列3" localSheetId="10">#REF!</definedName>
    <definedName name="生产列4" localSheetId="10">#REF!</definedName>
    <definedName name="生产列5" localSheetId="10">#REF!</definedName>
    <definedName name="生产列6" localSheetId="10">#REF!</definedName>
    <definedName name="生产列7" localSheetId="10">#REF!</definedName>
    <definedName name="生产列8" localSheetId="10">#REF!</definedName>
    <definedName name="生产列9" localSheetId="10">#REF!</definedName>
    <definedName name="生产期" localSheetId="10">#REF!</definedName>
    <definedName name="生产期1" localSheetId="10">#REF!</definedName>
    <definedName name="生产期11" localSheetId="10">#REF!</definedName>
    <definedName name="生产期15" localSheetId="10">#REF!</definedName>
    <definedName name="生产期16" localSheetId="10">#REF!</definedName>
    <definedName name="生产期17" localSheetId="10">#REF!</definedName>
    <definedName name="生产期19" localSheetId="10">#REF!</definedName>
    <definedName name="生产期2" localSheetId="10">#REF!</definedName>
    <definedName name="生产期20" localSheetId="10">#REF!</definedName>
    <definedName name="生产期3" localSheetId="10">#REF!</definedName>
    <definedName name="生产期4" localSheetId="10">#REF!</definedName>
    <definedName name="生产期5" localSheetId="10">#REF!</definedName>
    <definedName name="生产期6" localSheetId="10">#REF!</definedName>
    <definedName name="生产期7" localSheetId="10">#REF!</definedName>
    <definedName name="生产期8" localSheetId="10">#REF!</definedName>
    <definedName name="生产期9" localSheetId="10">#REF!</definedName>
    <definedName name="是" localSheetId="10">#REF!</definedName>
    <definedName name="脱钩" localSheetId="10">#REF!</definedName>
    <definedName name="先征后返徐2" localSheetId="10">#REF!</definedName>
    <definedName name="预备费分项目" localSheetId="10">#REF!</definedName>
    <definedName name="综合" localSheetId="10">#REF!</definedName>
    <definedName name="综核" localSheetId="10">#REF!</definedName>
    <definedName name="_xlnm._FilterDatabase" localSheetId="11" hidden="1">'8区级支出'!$A$4:$E$13</definedName>
    <definedName name="a" localSheetId="11">#REF!</definedName>
    <definedName name="aaaa" localSheetId="11">#REF!</definedName>
    <definedName name="bbb" localSheetId="11">#REF!</definedName>
    <definedName name="ccc" localSheetId="11">#REF!</definedName>
    <definedName name="database2" localSheetId="11">#REF!</definedName>
    <definedName name="database3" localSheetId="11">#REF!</definedName>
    <definedName name="fg" localSheetId="11">#REF!</definedName>
    <definedName name="hhhh" localSheetId="11">#REF!</definedName>
    <definedName name="kkkk" localSheetId="11">#REF!</definedName>
    <definedName name="_xlnm.Print_Area" localSheetId="11">'8区级支出'!$A$1:$G$25</definedName>
    <definedName name="Print_Area_MI" localSheetId="11">#REF!</definedName>
    <definedName name="_xlnm.Print_Titles" localSheetId="11" hidden="1">#REF!</definedName>
    <definedName name="zhe" localSheetId="11">#REF!</definedName>
    <definedName name="啊" localSheetId="11">#REF!</definedName>
    <definedName name="大调动" localSheetId="11">#REF!</definedName>
    <definedName name="鹅eee" localSheetId="11">#REF!</definedName>
    <definedName name="饿" localSheetId="11">#REF!</definedName>
    <definedName name="汇率" localSheetId="11">#REF!</definedName>
    <definedName name="胶" localSheetId="11">#REF!</definedName>
    <definedName name="结构" localSheetId="11">#REF!</definedName>
    <definedName name="经7" localSheetId="11">#REF!</definedName>
    <definedName name="经二7" localSheetId="11">#REF!</definedName>
    <definedName name="经二8" localSheetId="11">#REF!</definedName>
    <definedName name="经一7" localSheetId="11">#REF!</definedName>
    <definedName name="전" localSheetId="11">#REF!</definedName>
    <definedName name="주택사업본부" localSheetId="11">#REF!</definedName>
    <definedName name="철구사업본부" localSheetId="11">#REF!</definedName>
    <definedName name="生产列1" localSheetId="11">#REF!</definedName>
    <definedName name="生产列11" localSheetId="11">#REF!</definedName>
    <definedName name="生产列15" localSheetId="11">#REF!</definedName>
    <definedName name="生产列16" localSheetId="11">#REF!</definedName>
    <definedName name="生产列17" localSheetId="11">#REF!</definedName>
    <definedName name="生产列19" localSheetId="11">#REF!</definedName>
    <definedName name="生产列2" localSheetId="11">#REF!</definedName>
    <definedName name="生产列20" localSheetId="11">#REF!</definedName>
    <definedName name="生产列3" localSheetId="11">#REF!</definedName>
    <definedName name="生产列4" localSheetId="11">#REF!</definedName>
    <definedName name="生产列5" localSheetId="11">#REF!</definedName>
    <definedName name="生产列6" localSheetId="11">#REF!</definedName>
    <definedName name="生产列7" localSheetId="11">#REF!</definedName>
    <definedName name="生产列8" localSheetId="11">#REF!</definedName>
    <definedName name="生产列9" localSheetId="11">#REF!</definedName>
    <definedName name="生产期" localSheetId="11">#REF!</definedName>
    <definedName name="生产期1" localSheetId="11">#REF!</definedName>
    <definedName name="生产期11" localSheetId="11">#REF!</definedName>
    <definedName name="生产期15" localSheetId="11">#REF!</definedName>
    <definedName name="生产期16" localSheetId="11">#REF!</definedName>
    <definedName name="生产期17" localSheetId="11">#REF!</definedName>
    <definedName name="生产期19" localSheetId="11">#REF!</definedName>
    <definedName name="生产期2" localSheetId="11">#REF!</definedName>
    <definedName name="生产期20" localSheetId="11">#REF!</definedName>
    <definedName name="生产期3" localSheetId="11">#REF!</definedName>
    <definedName name="生产期4" localSheetId="11">#REF!</definedName>
    <definedName name="生产期5" localSheetId="11">#REF!</definedName>
    <definedName name="生产期6" localSheetId="11">#REF!</definedName>
    <definedName name="生产期7" localSheetId="11">#REF!</definedName>
    <definedName name="生产期8" localSheetId="11">#REF!</definedName>
    <definedName name="生产期9" localSheetId="11">#REF!</definedName>
    <definedName name="是" localSheetId="11">#REF!</definedName>
    <definedName name="脱钩" localSheetId="11">#REF!</definedName>
    <definedName name="先征后返徐2" localSheetId="11">#REF!</definedName>
    <definedName name="预备费分项目" localSheetId="11">#REF!</definedName>
    <definedName name="综合" localSheetId="11">#REF!</definedName>
    <definedName name="综核" localSheetId="11">#REF!</definedName>
    <definedName name="a" localSheetId="12">#REF!</definedName>
    <definedName name="aaaa" localSheetId="12">#REF!</definedName>
    <definedName name="bbb" localSheetId="12">#REF!</definedName>
    <definedName name="ccc" localSheetId="12">#REF!</definedName>
    <definedName name="database2" localSheetId="12">#REF!</definedName>
    <definedName name="database3" localSheetId="12">#REF!</definedName>
    <definedName name="fg" localSheetId="12">#REF!</definedName>
    <definedName name="hhhh" localSheetId="12">#REF!</definedName>
    <definedName name="kkkk" localSheetId="12">#REF!</definedName>
    <definedName name="_xlnm.Print_Area" localSheetId="12">'9结余'!$A$1:$G$23</definedName>
    <definedName name="Print_Area_MI" localSheetId="12">#REF!</definedName>
    <definedName name="_xlnm.Print_Titles" localSheetId="12" hidden="1">#REF!</definedName>
    <definedName name="zhe" localSheetId="12">#REF!</definedName>
    <definedName name="啊" localSheetId="12">#REF!</definedName>
    <definedName name="大调动" localSheetId="12">#REF!</definedName>
    <definedName name="鹅eee" localSheetId="12">#REF!</definedName>
    <definedName name="饿" localSheetId="12">#REF!</definedName>
    <definedName name="汇率" localSheetId="12">#REF!</definedName>
    <definedName name="胶" localSheetId="12">#REF!</definedName>
    <definedName name="结构" localSheetId="12">#REF!</definedName>
    <definedName name="经7" localSheetId="12">#REF!</definedName>
    <definedName name="经二7" localSheetId="12">#REF!</definedName>
    <definedName name="经二8" localSheetId="12">#REF!</definedName>
    <definedName name="经一7" localSheetId="12">#REF!</definedName>
    <definedName name="전" localSheetId="12">#REF!</definedName>
    <definedName name="주택사업본부" localSheetId="12">#REF!</definedName>
    <definedName name="철구사업본부" localSheetId="12">#REF!</definedName>
    <definedName name="生产列1" localSheetId="12">#REF!</definedName>
    <definedName name="生产列11" localSheetId="12">#REF!</definedName>
    <definedName name="生产列15" localSheetId="12">#REF!</definedName>
    <definedName name="生产列16" localSheetId="12">#REF!</definedName>
    <definedName name="生产列17" localSheetId="12">#REF!</definedName>
    <definedName name="生产列19" localSheetId="12">#REF!</definedName>
    <definedName name="生产列2" localSheetId="12">#REF!</definedName>
    <definedName name="生产列20" localSheetId="12">#REF!</definedName>
    <definedName name="生产列3" localSheetId="12">#REF!</definedName>
    <definedName name="生产列4" localSheetId="12">#REF!</definedName>
    <definedName name="生产列5" localSheetId="12">#REF!</definedName>
    <definedName name="生产列6" localSheetId="12">#REF!</definedName>
    <definedName name="生产列7" localSheetId="12">#REF!</definedName>
    <definedName name="生产列8" localSheetId="12">#REF!</definedName>
    <definedName name="生产列9" localSheetId="12">#REF!</definedName>
    <definedName name="生产期" localSheetId="12">#REF!</definedName>
    <definedName name="生产期1" localSheetId="12">#REF!</definedName>
    <definedName name="生产期11" localSheetId="12">#REF!</definedName>
    <definedName name="生产期15" localSheetId="12">#REF!</definedName>
    <definedName name="生产期16" localSheetId="12">#REF!</definedName>
    <definedName name="生产期17" localSheetId="12">#REF!</definedName>
    <definedName name="生产期19" localSheetId="12">#REF!</definedName>
    <definedName name="生产期2" localSheetId="12">#REF!</definedName>
    <definedName name="生产期20" localSheetId="12">#REF!</definedName>
    <definedName name="生产期3" localSheetId="12">#REF!</definedName>
    <definedName name="生产期4" localSheetId="12">#REF!</definedName>
    <definedName name="生产期5" localSheetId="12">#REF!</definedName>
    <definedName name="生产期6" localSheetId="12">#REF!</definedName>
    <definedName name="生产期7" localSheetId="12">#REF!</definedName>
    <definedName name="生产期8" localSheetId="12">#REF!</definedName>
    <definedName name="生产期9" localSheetId="12">#REF!</definedName>
    <definedName name="是" localSheetId="12">#REF!</definedName>
    <definedName name="脱钩" localSheetId="12">#REF!</definedName>
    <definedName name="先征后返徐2" localSheetId="12">#REF!</definedName>
    <definedName name="预备费分项目" localSheetId="12">#REF!</definedName>
    <definedName name="综合" localSheetId="12">#REF!</definedName>
    <definedName name="综核" localSheetId="12">#REF!</definedName>
    <definedName name="a" localSheetId="16">#REF!</definedName>
    <definedName name="aaaa" localSheetId="16">#REF!</definedName>
    <definedName name="bbb" localSheetId="16">#REF!</definedName>
    <definedName name="ccc" localSheetId="16">#REF!</definedName>
    <definedName name="database2" localSheetId="16">#REF!</definedName>
    <definedName name="database3" localSheetId="16">#REF!</definedName>
    <definedName name="fg" localSheetId="16">#REF!</definedName>
    <definedName name="hhhh" localSheetId="16">#REF!</definedName>
    <definedName name="kkkk" localSheetId="16">#REF!</definedName>
    <definedName name="_xlnm.Print_Area" localSheetId="16">#REF!</definedName>
    <definedName name="Print_Area_MI" localSheetId="16">#REF!</definedName>
    <definedName name="_xlnm.Print_Titles" localSheetId="16" hidden="1">#REF!</definedName>
    <definedName name="zhe" localSheetId="16">#REF!</definedName>
    <definedName name="啊" localSheetId="16">#REF!</definedName>
    <definedName name="大调动" localSheetId="16">#REF!</definedName>
    <definedName name="鹅eee" localSheetId="16">#REF!</definedName>
    <definedName name="饿" localSheetId="16">#REF!</definedName>
    <definedName name="汇率" localSheetId="16">#REF!</definedName>
    <definedName name="胶" localSheetId="16">#REF!</definedName>
    <definedName name="结构" localSheetId="16">#REF!</definedName>
    <definedName name="经7" localSheetId="16">#REF!</definedName>
    <definedName name="经二7" localSheetId="16">#REF!</definedName>
    <definedName name="经二8" localSheetId="16">#REF!</definedName>
    <definedName name="经一7" localSheetId="16">#REF!</definedName>
    <definedName name="전" localSheetId="16">#REF!</definedName>
    <definedName name="주택사업본부" localSheetId="16">#REF!</definedName>
    <definedName name="철구사업본부" localSheetId="16">#REF!</definedName>
    <definedName name="生产列1" localSheetId="16">#REF!</definedName>
    <definedName name="生产列11" localSheetId="16">#REF!</definedName>
    <definedName name="生产列15" localSheetId="16">#REF!</definedName>
    <definedName name="生产列16" localSheetId="16">#REF!</definedName>
    <definedName name="生产列17" localSheetId="16">#REF!</definedName>
    <definedName name="生产列19" localSheetId="16">#REF!</definedName>
    <definedName name="生产列2" localSheetId="16">#REF!</definedName>
    <definedName name="生产列20" localSheetId="16">#REF!</definedName>
    <definedName name="生产列3" localSheetId="16">#REF!</definedName>
    <definedName name="生产列4" localSheetId="16">#REF!</definedName>
    <definedName name="生产列5" localSheetId="16">#REF!</definedName>
    <definedName name="生产列6" localSheetId="16">#REF!</definedName>
    <definedName name="生产列7" localSheetId="16">#REF!</definedName>
    <definedName name="生产列8" localSheetId="16">#REF!</definedName>
    <definedName name="生产列9" localSheetId="16">#REF!</definedName>
    <definedName name="生产期" localSheetId="16">#REF!</definedName>
    <definedName name="生产期1" localSheetId="16">#REF!</definedName>
    <definedName name="生产期11" localSheetId="16">#REF!</definedName>
    <definedName name="生产期15" localSheetId="16">#REF!</definedName>
    <definedName name="生产期16" localSheetId="16">#REF!</definedName>
    <definedName name="生产期17" localSheetId="16">#REF!</definedName>
    <definedName name="生产期19" localSheetId="16">#REF!</definedName>
    <definedName name="生产期2" localSheetId="16">#REF!</definedName>
    <definedName name="生产期20" localSheetId="16">#REF!</definedName>
    <definedName name="生产期3" localSheetId="16">#REF!</definedName>
    <definedName name="生产期4" localSheetId="16">#REF!</definedName>
    <definedName name="生产期5" localSheetId="16">#REF!</definedName>
    <definedName name="生产期6" localSheetId="16">#REF!</definedName>
    <definedName name="生产期7" localSheetId="16">#REF!</definedName>
    <definedName name="生产期8" localSheetId="16">#REF!</definedName>
    <definedName name="生产期9" localSheetId="16">#REF!</definedName>
    <definedName name="是" localSheetId="16">#REF!</definedName>
    <definedName name="脱钩" localSheetId="16">#REF!</definedName>
    <definedName name="先征后返徐2" localSheetId="16">#REF!</definedName>
    <definedName name="预备费分项目" localSheetId="16">#REF!</definedName>
    <definedName name="综合" localSheetId="16">#REF!</definedName>
    <definedName name="综核" localSheetId="16">#REF!</definedName>
    <definedName name="a" localSheetId="5">#REF!</definedName>
    <definedName name="aaaa" localSheetId="5">#REF!</definedName>
    <definedName name="bbb" localSheetId="5">#REF!</definedName>
    <definedName name="ccc" localSheetId="5">#REF!</definedName>
    <definedName name="database2" localSheetId="5">#REF!</definedName>
    <definedName name="database3" localSheetId="5">#REF!</definedName>
    <definedName name="fg" localSheetId="5">#REF!</definedName>
    <definedName name="hhhh" localSheetId="5">#REF!</definedName>
    <definedName name="kkkk" localSheetId="5">#REF!</definedName>
    <definedName name="_xlnm.Print_Area" localSheetId="5">'4经济明细  '!$A$2:$E$73</definedName>
    <definedName name="Print_Area_MI" localSheetId="5">#REF!</definedName>
    <definedName name="_xlnm.Print_Titles" localSheetId="5" hidden="1">#REF!</definedName>
    <definedName name="zhe" localSheetId="5">#REF!</definedName>
    <definedName name="啊" localSheetId="5">#REF!</definedName>
    <definedName name="大调动" localSheetId="5">#REF!</definedName>
    <definedName name="鹅eee" localSheetId="5">#REF!</definedName>
    <definedName name="饿" localSheetId="5">#REF!</definedName>
    <definedName name="汇率" localSheetId="5">#REF!</definedName>
    <definedName name="胶" localSheetId="5">#REF!</definedName>
    <definedName name="结构" localSheetId="5">#REF!</definedName>
    <definedName name="经7" localSheetId="5">#REF!</definedName>
    <definedName name="经二7" localSheetId="5">#REF!</definedName>
    <definedName name="经二8" localSheetId="5">#REF!</definedName>
    <definedName name="经一7" localSheetId="5">#REF!</definedName>
    <definedName name="전" localSheetId="5">#REF!</definedName>
    <definedName name="주택사업본부" localSheetId="5">#REF!</definedName>
    <definedName name="철구사업본부" localSheetId="5">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是" localSheetId="5">#REF!</definedName>
    <definedName name="脱钩" localSheetId="5">#REF!</definedName>
    <definedName name="先征后返徐2" localSheetId="5">#REF!</definedName>
    <definedName name="预备费分项目" localSheetId="5">#REF!</definedName>
    <definedName name="综合" localSheetId="5">#REF!</definedName>
    <definedName name="综核" localSheetId="5">#REF!</definedName>
    <definedName name="Database" localSheetId="5" hidden="1">#REF!</definedName>
    <definedName name="发生地方" localSheetId="5">#REF!</definedName>
    <definedName name="在" localSheetId="5">#REF!</definedName>
    <definedName name="政" localSheetId="5">#REF!</definedName>
    <definedName name="政府债务" localSheetId="5">#REF!</definedName>
    <definedName name="_xlnm._FilterDatabase" localSheetId="5" hidden="1">'4经济明细  '!$A$5:$XDF$73</definedName>
  </definedNames>
  <calcPr calcId="144525"/>
</workbook>
</file>

<file path=xl/sharedStrings.xml><?xml version="1.0" encoding="utf-8"?>
<sst xmlns="http://schemas.openxmlformats.org/spreadsheetml/2006/main" count="1689" uniqueCount="1264">
  <si>
    <t>附件1</t>
  </si>
  <si>
    <t xml:space="preserve"> </t>
  </si>
  <si>
    <t>东丽区2022年预算执行情况和
2023年预算表</t>
  </si>
  <si>
    <t>一般公共预算</t>
  </si>
  <si>
    <t>表一</t>
  </si>
  <si>
    <t>2022年一般公共预算收入执行情况和2023年收入预算表</t>
  </si>
  <si>
    <t>单位：万元</t>
  </si>
  <si>
    <t>项             目</t>
  </si>
  <si>
    <t>2021年执行</t>
  </si>
  <si>
    <t>2022年预算</t>
  </si>
  <si>
    <t>2022年执行</t>
  </si>
  <si>
    <t>2022年预算完成%</t>
  </si>
  <si>
    <t>2022年同比增减%</t>
  </si>
  <si>
    <t>2023年预算</t>
  </si>
  <si>
    <t>2023年同比增减%</t>
  </si>
  <si>
    <t xml:space="preserve"> 一般公共预算收入合计</t>
  </si>
  <si>
    <t xml:space="preserve">   一、税收收入</t>
  </si>
  <si>
    <t xml:space="preserve">      增值税</t>
  </si>
  <si>
    <t xml:space="preserve">      企业所得税（30%）</t>
  </si>
  <si>
    <t xml:space="preserve">      个人所得税（20%）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</si>
  <si>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</si>
  <si>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</si>
  <si>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</si>
  <si>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</si>
  <si>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</si>
  <si>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</si>
  <si>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</si>
  <si>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</si>
  <si>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</si>
  <si>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环境保护税</t>
  </si>
  <si>
    <t xml:space="preserve">      其他税收收入</t>
  </si>
  <si>
    <t xml:space="preserve">   二、非税收入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</si>
  <si>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</si>
  <si>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</si>
  <si>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</si>
  <si>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国有资源有偿使用收入</t>
  </si>
  <si>
    <t xml:space="preserve">      其他收入</t>
  </si>
  <si>
    <t>表二</t>
  </si>
  <si>
    <t>2022年一般公共预算支出执行情况和2023年支出预算表</t>
  </si>
  <si>
    <t>项　　　　目</t>
  </si>
  <si>
    <t>2022年调整预算</t>
  </si>
  <si>
    <t>2022年调整预算完成%</t>
  </si>
  <si>
    <t>一般公共预算支出合计</t>
  </si>
  <si>
    <t xml:space="preserve">  201 一般公共服务支出</t>
  </si>
  <si>
    <t xml:space="preserve">  203 国防支出</t>
  </si>
  <si>
    <t xml:space="preserve">  204 公共安全支出</t>
  </si>
  <si>
    <t xml:space="preserve">  205 教育支出</t>
  </si>
  <si>
    <t xml:space="preserve">  206 科学技术支出</t>
  </si>
  <si>
    <t xml:space="preserve">  207 文化旅游体育与传媒支出</t>
  </si>
  <si>
    <t xml:space="preserve">  208 社会保障和就业支出</t>
  </si>
  <si>
    <t xml:space="preserve">  210 卫生健康支出</t>
  </si>
  <si>
    <t xml:space="preserve">  211 节能环保支出</t>
  </si>
  <si>
    <t xml:space="preserve">  212 城乡社区支出</t>
  </si>
  <si>
    <t xml:space="preserve">  213 农林水支出</t>
  </si>
  <si>
    <t xml:space="preserve">  214 交通运输支出</t>
  </si>
  <si>
    <t xml:space="preserve">  215 资源勘探工业信息等支出</t>
  </si>
  <si>
    <t xml:space="preserve">  216 商业服务业等支出</t>
  </si>
  <si>
    <t xml:space="preserve">  217 金融支出</t>
  </si>
  <si>
    <t xml:space="preserve">  220 自然资源海洋气象等支出</t>
  </si>
  <si>
    <t xml:space="preserve">  221 住房保障支出</t>
  </si>
  <si>
    <t xml:space="preserve">  222 粮油物资储备支出</t>
  </si>
  <si>
    <t xml:space="preserve">  224 灾害防治及应急管理支出</t>
  </si>
  <si>
    <t xml:space="preserve">  227 预备费</t>
  </si>
  <si>
    <t xml:space="preserve">  229 其他支出</t>
  </si>
  <si>
    <t xml:space="preserve">  232 债务付息支出</t>
  </si>
  <si>
    <t xml:space="preserve">  233 债务发行费用支出</t>
  </si>
  <si>
    <t>表三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</si>
  <si>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年一般公共支出预算执行情况和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年支出预算功能分类明细表</t>
    </r>
  </si>
  <si>
    <t>项目</t>
  </si>
  <si>
    <t>上年决算（执行)数</t>
  </si>
  <si>
    <t>预算数</t>
  </si>
  <si>
    <t>预算数为决算（执行）数%</t>
  </si>
  <si>
    <t>备注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</si>
  <si>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</si>
  <si>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</si>
  <si>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</si>
  <si>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</si>
  <si>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</si>
  <si>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</si>
  <si>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</si>
  <si>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</si>
  <si>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</si>
  <si>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</si>
  <si>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</si>
  <si>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</si>
  <si>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</si>
  <si>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</si>
  <si>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</si>
  <si>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</si>
  <si>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</si>
  <si>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</si>
  <si>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</si>
  <si>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</si>
  <si>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</si>
  <si>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</si>
  <si>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</si>
  <si>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</si>
  <si>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</si>
  <si>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</si>
  <si>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</si>
  <si>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</si>
  <si>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</si>
  <si>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</si>
  <si>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</si>
  <si>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</si>
  <si>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</si>
  <si>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</si>
  <si>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</si>
  <si>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</si>
  <si>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</si>
  <si>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</si>
  <si>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</si>
  <si>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</si>
  <si>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</si>
  <si>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</si>
  <si>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</si>
  <si>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</si>
  <si>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</si>
  <si>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</si>
  <si>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</si>
  <si>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</si>
  <si>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</si>
  <si>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</si>
  <si>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</si>
  <si>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</si>
  <si>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</si>
  <si>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</si>
  <si>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</si>
  <si>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</si>
  <si>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</si>
  <si>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</si>
  <si>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</si>
  <si>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</si>
  <si>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</si>
  <si>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</si>
  <si>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</si>
  <si>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</si>
  <si>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</si>
  <si>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</si>
  <si>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</si>
  <si>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</si>
  <si>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</si>
  <si>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</si>
  <si>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</si>
  <si>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</si>
  <si>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</si>
  <si>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</si>
  <si>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</si>
  <si>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</si>
  <si>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</si>
  <si>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</si>
  <si>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</si>
  <si>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</si>
  <si>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</si>
  <si>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</si>
  <si>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</si>
  <si>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</si>
  <si>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</si>
  <si>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</si>
  <si>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</si>
  <si>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</si>
  <si>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</si>
  <si>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</si>
  <si>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</si>
  <si>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</si>
  <si>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</si>
  <si>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</si>
  <si>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</si>
  <si>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</si>
  <si>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</si>
  <si>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</si>
  <si>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</si>
  <si>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</si>
  <si>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</si>
  <si>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</si>
  <si>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</si>
  <si>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</si>
  <si>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</si>
  <si>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</si>
  <si>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</si>
  <si>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</si>
  <si>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</si>
  <si>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</si>
  <si>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</si>
  <si>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</si>
  <si>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</si>
  <si>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</si>
  <si>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</si>
  <si>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</si>
  <si>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</si>
  <si>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</si>
  <si>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</si>
  <si>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</si>
  <si>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</si>
  <si>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</si>
  <si>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</si>
  <si>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</si>
  <si>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</si>
  <si>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</si>
  <si>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</si>
  <si>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</si>
  <si>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</si>
  <si>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</si>
  <si>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</si>
  <si>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</si>
  <si>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</si>
  <si>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</si>
  <si>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</si>
  <si>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</si>
  <si>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</si>
  <si>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</si>
  <si>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</si>
  <si>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</si>
  <si>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</si>
  <si>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</si>
  <si>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</si>
  <si>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</si>
  <si>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</si>
  <si>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</si>
  <si>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</si>
  <si>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</si>
  <si>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</si>
  <si>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</si>
  <si>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</si>
  <si>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</si>
  <si>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</si>
  <si>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</si>
  <si>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</si>
  <si>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</si>
  <si>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</si>
  <si>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</si>
  <si>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</si>
  <si>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</si>
  <si>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</si>
  <si>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</si>
  <si>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</si>
  <si>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</si>
  <si>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</si>
  <si>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</si>
  <si>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</si>
  <si>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</si>
  <si>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</si>
  <si>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</si>
  <si>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</si>
  <si>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</si>
  <si>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</si>
  <si>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</si>
  <si>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</si>
  <si>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</si>
  <si>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</si>
  <si>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</si>
  <si>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</si>
  <si>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</si>
  <si>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</si>
  <si>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</si>
  <si>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</si>
  <si>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</si>
  <si>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</si>
  <si>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</si>
  <si>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</si>
  <si>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</si>
  <si>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</si>
  <si>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</si>
  <si>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</si>
  <si>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</si>
  <si>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</si>
  <si>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</si>
  <si>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</si>
  <si>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</si>
  <si>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</si>
  <si>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</si>
  <si>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</si>
  <si>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</si>
  <si>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</si>
  <si>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</si>
  <si>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</si>
  <si>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</si>
  <si>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</si>
  <si>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</si>
  <si>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</si>
  <si>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</si>
  <si>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</si>
  <si>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</si>
  <si>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</si>
  <si>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</si>
  <si>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</si>
  <si>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</si>
  <si>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</si>
  <si>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</si>
  <si>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</si>
  <si>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</si>
  <si>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</si>
  <si>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</si>
  <si>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</si>
  <si>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</si>
  <si>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</si>
  <si>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</si>
  <si>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</si>
  <si>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</si>
  <si>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</si>
  <si>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</si>
  <si>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</si>
  <si>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</si>
  <si>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</si>
  <si>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</si>
  <si>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</si>
  <si>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</si>
  <si>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</si>
  <si>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</si>
  <si>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</si>
  <si>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</si>
  <si>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</si>
  <si>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</si>
  <si>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</si>
  <si>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</si>
  <si>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</si>
  <si>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</si>
  <si>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</si>
  <si>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</si>
  <si>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</si>
  <si>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</si>
  <si>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</si>
  <si>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</si>
  <si>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</si>
  <si>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</si>
  <si>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</si>
  <si>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</si>
  <si>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</si>
  <si>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</si>
  <si>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</si>
  <si>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</si>
  <si>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</si>
  <si>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</si>
  <si>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</si>
  <si>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</si>
  <si>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</si>
  <si>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</si>
  <si>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</si>
  <si>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</si>
  <si>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</si>
  <si>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</si>
  <si>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</si>
  <si>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</si>
  <si>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</si>
  <si>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</si>
  <si>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</si>
  <si>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</si>
  <si>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</si>
  <si>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</si>
  <si>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</si>
  <si>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</si>
  <si>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</si>
  <si>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</si>
  <si>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</si>
  <si>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</si>
  <si>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</si>
  <si>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</si>
  <si>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</si>
  <si>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</si>
  <si>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</si>
  <si>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</si>
  <si>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</si>
  <si>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</si>
  <si>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</si>
  <si>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</si>
  <si>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</si>
  <si>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</si>
  <si>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</si>
  <si>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</si>
  <si>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</si>
  <si>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</si>
  <si>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</si>
  <si>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</si>
  <si>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</si>
  <si>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</si>
  <si>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</si>
  <si>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</si>
  <si>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</si>
  <si>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</si>
  <si>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</si>
  <si>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</si>
  <si>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</si>
  <si>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</si>
  <si>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</si>
  <si>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</si>
  <si>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</si>
  <si>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</si>
  <si>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</si>
  <si>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</si>
  <si>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</si>
  <si>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</si>
  <si>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</si>
  <si>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</si>
  <si>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</si>
  <si>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</si>
  <si>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</si>
  <si>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</si>
  <si>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</si>
  <si>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</si>
  <si>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</si>
  <si>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</si>
  <si>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</si>
  <si>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</si>
  <si>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</si>
  <si>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</si>
  <si>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</si>
  <si>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</si>
  <si>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</si>
  <si>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</si>
  <si>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</si>
  <si>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</si>
  <si>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</si>
  <si>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</si>
  <si>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</si>
  <si>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</si>
  <si>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</si>
  <si>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</si>
  <si>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</si>
  <si>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</si>
  <si>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</si>
  <si>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</si>
  <si>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</si>
  <si>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</si>
  <si>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</si>
  <si>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</si>
  <si>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</si>
  <si>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</si>
  <si>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</si>
  <si>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</si>
  <si>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</si>
  <si>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</si>
  <si>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</si>
  <si>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</si>
  <si>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</si>
  <si>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</si>
  <si>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</si>
  <si>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</si>
  <si>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</si>
  <si>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</si>
  <si>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</si>
  <si>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</si>
  <si>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</si>
  <si>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</si>
  <si>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</si>
  <si>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</si>
  <si>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</si>
  <si>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</si>
  <si>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</si>
  <si>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</si>
  <si>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</si>
  <si>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</si>
  <si>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</si>
  <si>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</si>
  <si>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</si>
  <si>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</si>
  <si>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</si>
  <si>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</si>
  <si>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</si>
  <si>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</si>
  <si>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</si>
  <si>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</si>
  <si>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</si>
  <si>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</si>
  <si>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</si>
  <si>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</si>
  <si>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</si>
  <si>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</si>
  <si>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</si>
  <si>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</si>
  <si>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</si>
  <si>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</si>
  <si>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</si>
  <si>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</si>
  <si>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</si>
  <si>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</si>
  <si>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</si>
  <si>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</si>
  <si>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</si>
  <si>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</si>
  <si>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</si>
  <si>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</si>
  <si>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</si>
  <si>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</si>
  <si>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</si>
  <si>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</si>
  <si>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</si>
  <si>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</si>
  <si>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</si>
  <si>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</si>
  <si>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</si>
  <si>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</si>
  <si>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</si>
  <si>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</si>
  <si>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</si>
  <si>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</si>
  <si>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</si>
  <si>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</si>
  <si>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</si>
  <si>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</si>
  <si>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</si>
  <si>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</si>
  <si>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</si>
  <si>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</si>
  <si>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</si>
  <si>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</si>
  <si>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</si>
  <si>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</si>
  <si>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</si>
  <si>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</si>
  <si>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</si>
  <si>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</si>
  <si>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</si>
  <si>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</si>
  <si>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</si>
  <si>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</si>
  <si>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</si>
  <si>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</si>
  <si>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</si>
  <si>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</si>
  <si>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</si>
  <si>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</si>
  <si>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</si>
  <si>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</si>
  <si>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</si>
  <si>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</si>
  <si>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</si>
  <si>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</si>
  <si>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</si>
  <si>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</si>
  <si>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</si>
  <si>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</si>
  <si>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</si>
  <si>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</si>
  <si>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</si>
  <si>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</si>
  <si>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</si>
  <si>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</si>
  <si>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</si>
  <si>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</si>
  <si>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</si>
  <si>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</si>
  <si>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</si>
  <si>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</si>
  <si>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</si>
  <si>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</si>
  <si>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</si>
  <si>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</si>
  <si>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</si>
  <si>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</si>
  <si>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</si>
  <si>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</si>
  <si>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</si>
  <si>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</si>
  <si>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</si>
  <si>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</si>
  <si>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</si>
  <si>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</si>
  <si>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</si>
  <si>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</si>
  <si>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</si>
  <si>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</si>
  <si>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</si>
  <si>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</si>
  <si>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</si>
  <si>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</si>
  <si>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</si>
  <si>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</si>
  <si>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</si>
  <si>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</si>
  <si>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</si>
  <si>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</si>
  <si>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</si>
  <si>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</si>
  <si>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</si>
  <si>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</si>
  <si>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</si>
  <si>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</si>
  <si>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</si>
  <si>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</si>
  <si>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</si>
  <si>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</si>
  <si>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</si>
  <si>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</si>
  <si>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</si>
  <si>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</si>
  <si>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</si>
  <si>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</si>
  <si>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</si>
  <si>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</si>
  <si>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</si>
  <si>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</si>
  <si>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</si>
  <si>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</si>
  <si>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</si>
  <si>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</si>
  <si>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</si>
  <si>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</si>
  <si>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</si>
  <si>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</si>
  <si>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</si>
  <si>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</si>
  <si>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</si>
  <si>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</si>
  <si>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</si>
  <si>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</si>
  <si>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</si>
  <si>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</si>
  <si>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</si>
  <si>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</si>
  <si>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</si>
  <si>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</si>
  <si>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</si>
  <si>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</si>
  <si>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</si>
  <si>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</si>
  <si>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</si>
  <si>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</si>
  <si>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</si>
  <si>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</si>
  <si>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</si>
  <si>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</si>
  <si>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</si>
  <si>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</si>
  <si>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</si>
  <si>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</si>
  <si>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</si>
  <si>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</si>
  <si>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</si>
  <si>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</si>
  <si>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</si>
  <si>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</si>
  <si>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</si>
  <si>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</si>
  <si>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</si>
  <si>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</si>
  <si>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</si>
  <si>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</si>
  <si>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</si>
  <si>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</si>
  <si>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</si>
  <si>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</si>
  <si>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</si>
  <si>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</si>
  <si>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</si>
  <si>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</si>
  <si>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</si>
  <si>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</si>
  <si>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</si>
  <si>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</si>
  <si>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</si>
  <si>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</si>
  <si>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</si>
  <si>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</si>
  <si>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</si>
  <si>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</si>
  <si>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</si>
  <si>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</si>
  <si>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</si>
  <si>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</si>
  <si>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</si>
  <si>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</si>
  <si>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</si>
  <si>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</si>
  <si>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</si>
  <si>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</si>
  <si>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</si>
  <si>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</si>
  <si>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</si>
  <si>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</si>
  <si>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</si>
  <si>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</si>
  <si>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</si>
  <si>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</si>
  <si>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</si>
  <si>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</si>
  <si>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</si>
  <si>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</si>
  <si>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</si>
  <si>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</si>
  <si>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</si>
  <si>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</si>
  <si>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</si>
  <si>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</si>
  <si>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</si>
  <si>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</si>
  <si>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</si>
  <si>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</si>
  <si>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</si>
  <si>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</si>
  <si>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</si>
  <si>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</si>
  <si>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</si>
  <si>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</si>
  <si>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</si>
  <si>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</si>
  <si>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</si>
  <si>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</si>
  <si>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</si>
  <si>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</si>
  <si>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</si>
  <si>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</si>
  <si>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</si>
  <si>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</si>
  <si>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</si>
  <si>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</si>
  <si>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</si>
  <si>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</si>
  <si>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</si>
  <si>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</si>
  <si>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</si>
  <si>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</si>
  <si>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</si>
  <si>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</si>
  <si>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</si>
  <si>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</si>
  <si>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</si>
  <si>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</si>
  <si>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</si>
  <si>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</si>
  <si>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</si>
  <si>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</si>
  <si>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</si>
  <si>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</si>
  <si>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</si>
  <si>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</si>
  <si>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</si>
  <si>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</si>
  <si>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</si>
  <si>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</si>
  <si>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</si>
  <si>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</si>
  <si>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</si>
  <si>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</si>
  <si>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</si>
  <si>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</si>
  <si>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</si>
  <si>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</si>
  <si>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</si>
  <si>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</si>
  <si>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</si>
  <si>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</si>
  <si>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</si>
  <si>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</si>
  <si>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</si>
  <si>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</si>
  <si>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</si>
  <si>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</si>
  <si>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</si>
  <si>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</si>
  <si>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</si>
  <si>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</si>
  <si>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</si>
  <si>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</si>
  <si>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</si>
  <si>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</si>
  <si>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</si>
  <si>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</si>
  <si>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</si>
  <si>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</si>
  <si>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</si>
  <si>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</si>
  <si>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</si>
  <si>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</si>
  <si>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</si>
  <si>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</si>
  <si>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</si>
  <si>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</si>
  <si>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</si>
  <si>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</si>
  <si>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</si>
  <si>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</si>
  <si>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</si>
  <si>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</si>
  <si>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</si>
  <si>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</si>
  <si>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</si>
  <si>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</si>
  <si>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</si>
  <si>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</si>
  <si>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</si>
  <si>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</si>
  <si>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</si>
  <si>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</si>
  <si>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</si>
  <si>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</si>
  <si>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</si>
  <si>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</si>
  <si>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</si>
  <si>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</si>
  <si>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</si>
  <si>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</si>
  <si>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</si>
  <si>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</si>
  <si>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</si>
  <si>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</si>
  <si>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</si>
  <si>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</si>
  <si>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</si>
  <si>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</si>
  <si>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</si>
  <si>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</si>
  <si>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</si>
  <si>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</si>
  <si>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</si>
  <si>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</si>
  <si>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</si>
  <si>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</si>
  <si>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</si>
  <si>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</si>
  <si>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</si>
  <si>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</si>
  <si>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</si>
  <si>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</si>
  <si>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</si>
  <si>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</si>
  <si>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</si>
  <si>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</si>
  <si>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</si>
  <si>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</si>
  <si>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</si>
  <si>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</si>
  <si>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</si>
  <si>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</si>
  <si>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</si>
  <si>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</si>
  <si>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</si>
  <si>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</si>
  <si>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</si>
  <si>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</si>
  <si>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</si>
  <si>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</si>
  <si>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</si>
  <si>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</si>
  <si>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</si>
  <si>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</si>
  <si>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</si>
  <si>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</si>
  <si>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</si>
  <si>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</si>
  <si>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</si>
  <si>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</si>
  <si>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</si>
  <si>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</si>
  <si>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</si>
  <si>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</si>
  <si>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</si>
  <si>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</si>
  <si>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</si>
  <si>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</si>
  <si>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</si>
  <si>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</si>
  <si>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</si>
  <si>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</si>
  <si>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</si>
  <si>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</si>
  <si>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</si>
  <si>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</si>
  <si>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</si>
  <si>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</si>
  <si>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</si>
  <si>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</si>
  <si>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</si>
  <si>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</si>
  <si>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</si>
  <si>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</si>
  <si>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</si>
  <si>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</si>
  <si>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</si>
  <si>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</si>
  <si>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</si>
  <si>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</si>
  <si>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</si>
  <si>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</si>
  <si>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</si>
  <si>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</si>
  <si>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</si>
  <si>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</si>
  <si>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</si>
  <si>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</si>
  <si>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</si>
  <si>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</si>
  <si>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</si>
  <si>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</si>
  <si>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</si>
  <si>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</si>
  <si>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</si>
  <si>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</si>
  <si>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</si>
  <si>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</si>
  <si>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</si>
  <si>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</si>
  <si>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</si>
  <si>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</si>
  <si>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</si>
  <si>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</si>
  <si>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</si>
  <si>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</si>
  <si>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</si>
  <si>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</si>
  <si>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</si>
  <si>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</si>
  <si>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</si>
  <si>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</si>
  <si>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</si>
  <si>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</si>
  <si>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</si>
  <si>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</si>
  <si>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</si>
  <si>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</si>
  <si>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</si>
  <si>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</si>
  <si>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</si>
  <si>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</si>
  <si>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</si>
  <si>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</si>
  <si>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</si>
  <si>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</si>
  <si>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</si>
  <si>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</si>
  <si>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</si>
  <si>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</si>
  <si>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</si>
  <si>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</si>
  <si>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</si>
  <si>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</si>
  <si>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</si>
  <si>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</si>
  <si>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</si>
  <si>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</si>
  <si>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</si>
  <si>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</si>
  <si>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</si>
  <si>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</si>
  <si>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</si>
  <si>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</si>
  <si>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</si>
  <si>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</si>
  <si>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</si>
  <si>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</si>
  <si>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</si>
  <si>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</si>
  <si>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</si>
  <si>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</si>
  <si>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</si>
  <si>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</si>
  <si>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</si>
  <si>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</si>
  <si>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</si>
  <si>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</si>
  <si>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</si>
  <si>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</si>
  <si>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</si>
  <si>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</si>
  <si>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</si>
  <si>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</si>
  <si>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</si>
  <si>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</si>
  <si>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</si>
  <si>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</si>
  <si>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</si>
  <si>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</si>
  <si>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</si>
  <si>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</si>
  <si>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</si>
  <si>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</si>
  <si>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</si>
  <si>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</si>
  <si>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</si>
  <si>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</si>
  <si>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</si>
  <si>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</si>
  <si>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</si>
  <si>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</si>
  <si>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</si>
  <si>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</si>
  <si>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</si>
  <si>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</si>
  <si>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</si>
  <si>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</si>
  <si>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</si>
  <si>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</si>
  <si>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</si>
  <si>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</si>
  <si>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</si>
  <si>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</si>
  <si>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</si>
  <si>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</si>
  <si>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</si>
  <si>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</si>
  <si>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</si>
  <si>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</si>
  <si>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</si>
  <si>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</si>
  <si>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</si>
  <si>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</si>
  <si>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</si>
  <si>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</si>
  <si>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</si>
  <si>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</si>
  <si>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</si>
  <si>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</si>
  <si>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</si>
  <si>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</si>
  <si>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</si>
  <si>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</si>
  <si>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</si>
  <si>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</si>
  <si>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</si>
  <si>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</si>
  <si>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</si>
  <si>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</si>
  <si>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</si>
  <si>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</si>
  <si>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</si>
  <si>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</si>
  <si>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</si>
  <si>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</si>
  <si>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</si>
  <si>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</si>
  <si>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</si>
  <si>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</si>
  <si>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</si>
  <si>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</si>
  <si>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</si>
  <si>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</si>
  <si>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</si>
  <si>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</si>
  <si>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</si>
  <si>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</si>
  <si>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</si>
  <si>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</si>
  <si>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</si>
  <si>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</si>
  <si>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</si>
  <si>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</si>
  <si>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</si>
  <si>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</si>
  <si>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</si>
  <si>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</si>
  <si>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</si>
  <si>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</si>
  <si>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</si>
  <si>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</si>
  <si>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</si>
  <si>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</si>
  <si>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</si>
  <si>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</si>
  <si>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</si>
  <si>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</si>
  <si>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</si>
  <si>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</si>
  <si>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</si>
  <si>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</si>
  <si>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</si>
  <si>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</si>
  <si>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</si>
  <si>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</si>
  <si>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</si>
  <si>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</si>
  <si>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</si>
  <si>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</si>
  <si>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</si>
  <si>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</si>
  <si>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</si>
  <si>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</si>
  <si>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</si>
  <si>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</si>
  <si>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</si>
  <si>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</si>
  <si>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  预备费</t>
  </si>
  <si>
    <t xml:space="preserve">      预备费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</si>
  <si>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</si>
  <si>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</si>
  <si>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</si>
  <si>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</si>
  <si>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</si>
  <si>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</si>
  <si>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</si>
  <si>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</si>
  <si>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</si>
  <si>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</si>
  <si>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</si>
  <si>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</si>
  <si>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</si>
  <si>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表四</t>
  </si>
  <si>
    <r>
      <rPr>
        <sz val="16"/>
        <rFont val="Times New Roman"/>
        <charset val="134"/>
      </rPr>
      <t>2022</t>
    </r>
    <r>
      <rPr>
        <sz val="16"/>
        <rFont val="方正小标宋简体"/>
        <charset val="134"/>
      </rPr>
      <t>年一般公共支出预算执行情况和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年支出预算经济分类明细表</t>
    </r>
  </si>
  <si>
    <t>科目编码</t>
  </si>
  <si>
    <t>一般公共预算经济分类支出合计</t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</si>
  <si>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</si>
  <si>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</si>
  <si>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</si>
  <si>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</si>
  <si>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</si>
  <si>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</si>
  <si>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</si>
  <si>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</si>
  <si>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</si>
  <si>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</si>
  <si>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</si>
  <si>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</si>
  <si>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</si>
  <si>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</si>
  <si>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</si>
  <si>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</si>
  <si>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机关资本性支出(一)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</si>
  <si>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</si>
  <si>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</si>
  <si>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</si>
  <si>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</si>
  <si>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</si>
  <si>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</si>
  <si>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</si>
  <si>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 xml:space="preserve">  机关资本性支出(二)</t>
  </si>
  <si>
    <t xml:space="preserve">  对事业单位经常性补助</t>
  </si>
  <si>
    <t xml:space="preserve">    工资福利支出</t>
  </si>
  <si>
    <t xml:space="preserve">    商品和服务支出</t>
  </si>
  <si>
    <t xml:space="preserve">    其他对事业单位补助</t>
  </si>
  <si>
    <t xml:space="preserve">  对事业单位资本性补助</t>
  </si>
  <si>
    <t xml:space="preserve">    资本性支出(一)</t>
  </si>
  <si>
    <t xml:space="preserve">    资本性支出(二)</t>
  </si>
  <si>
    <t xml:space="preserve">  对企业补助</t>
  </si>
  <si>
    <t xml:space="preserve">    费用补贴</t>
  </si>
  <si>
    <t xml:space="preserve">    利息补贴</t>
  </si>
  <si>
    <t xml:space="preserve">    其他对企业补助</t>
  </si>
  <si>
    <t xml:space="preserve">  对企业资本性支出</t>
  </si>
  <si>
    <t xml:space="preserve">    资本金注入(一)</t>
  </si>
  <si>
    <t xml:space="preserve">    资本金注入(二)</t>
  </si>
  <si>
    <t xml:space="preserve">    政府投资基金股权投资</t>
  </si>
  <si>
    <t xml:space="preserve">    其他对企业资本性支出</t>
  </si>
  <si>
    <t>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</si>
  <si>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</si>
  <si>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</si>
  <si>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</si>
  <si>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</si>
  <si>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</si>
  <si>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对社会保障基金补助</t>
  </si>
  <si>
    <t xml:space="preserve">    对社会保险基金补助</t>
  </si>
  <si>
    <t xml:space="preserve">    对机关事业单位职业年金的补助</t>
  </si>
  <si>
    <t>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</si>
  <si>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</si>
  <si>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</si>
  <si>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</si>
  <si>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</si>
  <si>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其他支出</t>
  </si>
  <si>
    <t xml:space="preserve">    国家赔偿费用支出</t>
  </si>
  <si>
    <t xml:space="preserve">    对民间非营利组织和群众性自治组织补贴</t>
  </si>
  <si>
    <t xml:space="preserve">    经常性赠与</t>
  </si>
  <si>
    <t xml:space="preserve">    资本性赠与</t>
  </si>
  <si>
    <t>政府性基金预算</t>
  </si>
  <si>
    <t>表五</t>
  </si>
  <si>
    <t>2022年政府性基金预算收入执行情况和2023年收入预算表</t>
  </si>
  <si>
    <t>项           目</t>
  </si>
  <si>
    <t>政府性基金预算收入合计</t>
  </si>
  <si>
    <t>农业土地开发资金</t>
  </si>
  <si>
    <t>国有土地使用权出让收入</t>
  </si>
  <si>
    <t>城市基础设施配套费收入</t>
  </si>
  <si>
    <t xml:space="preserve">  污水处理费收入</t>
  </si>
  <si>
    <t xml:space="preserve">  其他政府性基金收入</t>
  </si>
  <si>
    <t>表六</t>
  </si>
  <si>
    <t>2022年政府性基金预算支出执行情况和2023年支出预算表</t>
  </si>
  <si>
    <t>政府性基金预算支出合计</t>
  </si>
  <si>
    <t xml:space="preserve">      国有土地使用权出让收入安排的支出</t>
  </si>
  <si>
    <t xml:space="preserve">      国有土地收益基金安排的支出</t>
  </si>
  <si>
    <t xml:space="preserve">      城市基础设施配套费安排的支出</t>
  </si>
  <si>
    <t xml:space="preserve">      污水处理费安排的支出</t>
  </si>
  <si>
    <t xml:space="preserve">      其他政府性基金及对应专项债务收入安排的支出</t>
  </si>
  <si>
    <t xml:space="preserve">      彩票公益金安排的支出</t>
  </si>
  <si>
    <t xml:space="preserve">  抗疫特别国债安排的支出</t>
  </si>
  <si>
    <t>社会保险基金预算</t>
  </si>
  <si>
    <t>表七</t>
  </si>
  <si>
    <t>2022年社会保险基金收入预算执行情况和2023年收入预算表</t>
  </si>
  <si>
    <t>2022年</t>
  </si>
  <si>
    <t>2023年</t>
  </si>
  <si>
    <t>预   算</t>
  </si>
  <si>
    <t>预算执行</t>
  </si>
  <si>
    <t>执行为      预算％</t>
  </si>
  <si>
    <t>执行为2021
年决算％</t>
  </si>
  <si>
    <t>预算为2022
年执行％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</si>
  <si>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</si>
  <si>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</si>
  <si>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</si>
  <si>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</si>
  <si>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</si>
  <si>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</si>
  <si>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</si>
  <si>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</si>
  <si>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</si>
  <si>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</si>
  <si>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收入</t>
    </r>
  </si>
  <si>
    <t>八、机关事业单位基本养老保险基金收入</t>
  </si>
  <si>
    <t>表八</t>
  </si>
  <si>
    <t>2022年社会保险基金支出预算执行情况和2023年支出预算表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</si>
  <si>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</si>
  <si>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</si>
  <si>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</si>
  <si>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</si>
  <si>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</si>
  <si>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</si>
  <si>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</si>
  <si>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</si>
  <si>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</si>
  <si>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</si>
  <si>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</si>
  <si>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</si>
  <si>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</si>
  <si>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</si>
  <si>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</si>
  <si>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</si>
  <si>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</si>
  <si>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支出</t>
    </r>
  </si>
  <si>
    <t>八、机关事业单位基本养老保险基金支出</t>
  </si>
  <si>
    <t>表九</t>
  </si>
  <si>
    <t>2022年社会保险基金结余预算执行情况和2023年结余预算表</t>
  </si>
  <si>
    <t>执行为            预算％</t>
  </si>
  <si>
    <t>社会保险基金当年收支结余合计</t>
  </si>
  <si>
    <t>社会保险基金年末滚存结余合计</t>
  </si>
  <si>
    <t>一、城镇企业职工基本养老保险基金当年收支结余</t>
  </si>
  <si>
    <t xml:space="preserve">    城镇企业职工基本养老保险基金年末滚存结余</t>
  </si>
  <si>
    <t>二、失业保险基金当年收支结余</t>
  </si>
  <si>
    <t xml:space="preserve">    失业保险基金年末滚存结余</t>
  </si>
  <si>
    <t>三、城镇职工基本医疗保险基金当年收支结余</t>
  </si>
  <si>
    <t xml:space="preserve">    城镇职工基本医疗保险基金年末滚存结余</t>
  </si>
  <si>
    <t>四、工伤保险基金当年收支结余</t>
  </si>
  <si>
    <t xml:space="preserve">    工伤保险基金年末滚存结余</t>
  </si>
  <si>
    <t>五、城镇职工生育保险基金当年收支结余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</si>
  <si>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城镇职工生育保险基金年末滚存结余</t>
    </r>
  </si>
  <si>
    <t>六、城乡居民基本养老保险基金当年收支结余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</si>
  <si>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城乡居民基本养老保险基金年末滚存结余</t>
    </r>
  </si>
  <si>
    <t>七、城乡居民基本医疗保险基金当年收支结余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</si>
  <si>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城乡居民基本医疗保险基金年末滚存结余</t>
    </r>
  </si>
  <si>
    <t>八、机关事业单位基本养老保险基金当年收支结余</t>
  </si>
  <si>
    <t xml:space="preserve">    机关事业单位基本养老保险基金年末滚存结余</t>
  </si>
  <si>
    <t>国有资本经营预算</t>
  </si>
  <si>
    <t>表十</t>
  </si>
  <si>
    <t>2022年国有资本经营预算收入执行情况和2023年收入预算表</t>
  </si>
  <si>
    <t>国有资本经营预算收入合计</t>
  </si>
  <si>
    <t>利润收入</t>
  </si>
  <si>
    <t xml:space="preserve">  其他企业利润收入</t>
  </si>
  <si>
    <t>股利、股息收入</t>
  </si>
  <si>
    <t>产权转让收入</t>
  </si>
  <si>
    <t>清算收入</t>
  </si>
  <si>
    <t>其他国有资本经营预算收入</t>
  </si>
  <si>
    <t>表十一</t>
  </si>
  <si>
    <t>2022年国有资本经营预算支出执行情况和2023年支出预算表</t>
  </si>
  <si>
    <t>国有资本经营预算支出合计</t>
  </si>
  <si>
    <t>社会保障和就业支出</t>
  </si>
  <si>
    <t>国有资本经营预算支出</t>
  </si>
  <si>
    <t xml:space="preserve">    解决历史遗留问题及改革成本支出  </t>
  </si>
  <si>
    <t xml:space="preserve">    国有企业资本金注入 </t>
  </si>
  <si>
    <r>
      <rPr>
        <sz val="12"/>
        <rFont val="宋体"/>
        <charset val="134"/>
      </rPr>
      <t xml:space="preserve"> </t>
    </r>
    <r>
      <rPr>
        <sz val="12"/>
        <color rgb="FF000000"/>
        <rFont val="宋体"/>
        <charset val="134"/>
      </rPr>
      <t xml:space="preserve">     国有企业政策性补贴</t>
    </r>
  </si>
  <si>
    <r>
      <rPr>
        <sz val="12"/>
        <rFont val="宋体"/>
        <charset val="134"/>
      </rPr>
      <t xml:space="preserve"> </t>
    </r>
    <r>
      <rPr>
        <sz val="12"/>
        <color rgb="FF000000"/>
        <rFont val="宋体"/>
        <charset val="134"/>
      </rPr>
      <t xml:space="preserve">     其他国有资本经营预算支出</t>
    </r>
  </si>
  <si>
    <t>表十二</t>
  </si>
  <si>
    <t>东丽区2022年政府债务情况表</t>
  </si>
  <si>
    <t>金         额</t>
  </si>
  <si>
    <t>合计</t>
  </si>
  <si>
    <t>政府债券</t>
  </si>
  <si>
    <t>国有企事业单位债务等</t>
  </si>
  <si>
    <t>一、2021年末政府债务余额</t>
  </si>
  <si>
    <t>（一）一般债务</t>
  </si>
  <si>
    <t>（二）专项债务</t>
  </si>
  <si>
    <t>二、2022年末政府债务余额限额</t>
  </si>
  <si>
    <t>三、2022年政府债务举借额</t>
  </si>
  <si>
    <t>四、2022年政府债务还本额</t>
  </si>
  <si>
    <t>五、2022年末政府债务余额</t>
  </si>
</sst>
</file>

<file path=xl/styles.xml><?xml version="1.0" encoding="utf-8"?>
<styleSheet xmlns="http://schemas.openxmlformats.org/spreadsheetml/2006/main">
  <numFmts count="30">
    <numFmt numFmtId="176" formatCode="0.0_);[Red]\(0.0\)"/>
    <numFmt numFmtId="177" formatCode="0.0%"/>
    <numFmt numFmtId="178" formatCode="_(&quot;$&quot;* #,##0.00_);_(&quot;$&quot;* \(#,##0.00\);_(&quot;$&quot;* &quot;-&quot;??_);_(@_)"/>
    <numFmt numFmtId="179" formatCode="0.0"/>
    <numFmt numFmtId="180" formatCode="_-&quot;$&quot;* #,##0_-;\-&quot;$&quot;* #,##0_-;_-&quot;$&quot;* &quot;-&quot;_-;_-@_-"/>
    <numFmt numFmtId="181" formatCode="0;_琀"/>
    <numFmt numFmtId="182" formatCode="#,##0_);[Red]\(#,##0\)"/>
    <numFmt numFmtId="183" formatCode="#,##0_ "/>
    <numFmt numFmtId="184" formatCode="_-* #,##0.00_$_-;\-* #,##0.00_$_-;_-* &quot;-&quot;??_$_-;_-@_-"/>
    <numFmt numFmtId="185" formatCode="_-* #,##0_$_-;\-* #,##0_$_-;_-* &quot;-&quot;_$_-;_-@_-"/>
    <numFmt numFmtId="43" formatCode="_ * #,##0.00_ ;_ * \-#,##0.00_ ;_ * &quot;-&quot;??_ ;_ @_ "/>
    <numFmt numFmtId="186" formatCode="0.0_ "/>
    <numFmt numFmtId="187" formatCode="0_ "/>
    <numFmt numFmtId="188" formatCode="_-* #,##0&quot;$&quot;_-;\-* #,##0&quot;$&quot;_-;_-* &quot;-&quot;&quot;$&quot;_-;_-@_-"/>
    <numFmt numFmtId="41" formatCode="_ * #,##0_ ;_ * \-#,##0_ ;_ * &quot;-&quot;_ ;_ @_ "/>
    <numFmt numFmtId="189" formatCode="#,##0.00_ "/>
    <numFmt numFmtId="190" formatCode="0.00_ "/>
    <numFmt numFmtId="191" formatCode="_-* #,##0.00&quot;$&quot;_-;\-* #,##0.00&quot;$&quot;_-;_-* &quot;-&quot;??&quot;$&quot;_-;_-@_-"/>
    <numFmt numFmtId="192" formatCode="#,##0;\-#,##0;&quot;-&quot;"/>
    <numFmt numFmtId="42" formatCode="_ &quot;￥&quot;* #,##0_ ;_ &quot;￥&quot;* \-#,##0_ ;_ &quot;￥&quot;* &quot;-&quot;_ ;_ @_ "/>
    <numFmt numFmtId="193" formatCode="_(* #,##0_);_(* \(#,##0\);_(* &quot;-&quot;??_);_(@_)"/>
    <numFmt numFmtId="194" formatCode="\$#,##0;\(\$#,##0\)"/>
    <numFmt numFmtId="195" formatCode="#,##0;\(#,##0\)"/>
    <numFmt numFmtId="44" formatCode="_ &quot;￥&quot;* #,##0.00_ ;_ &quot;￥&quot;* \-#,##0.00_ ;_ &quot;￥&quot;* &quot;-&quot;??_ ;_ @_ "/>
    <numFmt numFmtId="196" formatCode="#,##0.0_ "/>
    <numFmt numFmtId="197" formatCode="_ * #,##0.0_ ;_ * \-#,##0.0_ ;_ * &quot;-&quot;??.0_ ;_ @_ "/>
    <numFmt numFmtId="198" formatCode="yyyy&quot;年&quot;m&quot;月&quot;d&quot;日&quot;;@"/>
    <numFmt numFmtId="199" formatCode="0_);[Red]\(0\)"/>
    <numFmt numFmtId="200" formatCode="_ * #,##0_ ;_ * \-#,##0_ ;_ * &quot;-&quot;??_ ;_ @_ "/>
    <numFmt numFmtId="201" formatCode="\$#,##0.00;\(\$#,##0.00\)"/>
  </numFmts>
  <fonts count="117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2"/>
      <name val="黑体"/>
      <charset val="134"/>
    </font>
    <font>
      <sz val="20"/>
      <name val="黑体"/>
      <charset val="134"/>
    </font>
    <font>
      <sz val="12"/>
      <name val="宋体"/>
      <charset val="134"/>
      <scheme val="major"/>
    </font>
    <font>
      <sz val="22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8"/>
      <name val="黑体"/>
      <charset val="134"/>
    </font>
    <font>
      <sz val="40"/>
      <name val="华文中宋"/>
      <charset val="134"/>
    </font>
    <font>
      <sz val="24"/>
      <name val="宋体"/>
      <charset val="134"/>
    </font>
    <font>
      <b/>
      <sz val="48"/>
      <name val="华文中宋"/>
      <charset val="134"/>
    </font>
    <font>
      <sz val="22"/>
      <name val="楷体_GB2312"/>
      <charset val="134"/>
    </font>
    <font>
      <sz val="28"/>
      <name val="华文新魏"/>
      <charset val="134"/>
    </font>
    <font>
      <sz val="24"/>
      <name val="华文中宋"/>
      <charset val="134"/>
    </font>
    <font>
      <sz val="12"/>
      <name val="华文新魏"/>
      <charset val="134"/>
    </font>
    <font>
      <b/>
      <sz val="28"/>
      <name val="宋体"/>
      <charset val="134"/>
    </font>
    <font>
      <b/>
      <sz val="28"/>
      <name val="仿宋_GB2312"/>
      <charset val="134"/>
    </font>
    <font>
      <sz val="13"/>
      <name val="宋体"/>
      <charset val="134"/>
    </font>
    <font>
      <sz val="12"/>
      <color theme="1"/>
      <name val="宋体"/>
      <charset val="134"/>
      <scheme val="minor"/>
    </font>
    <font>
      <sz val="16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sz val="16"/>
      <color theme="1"/>
      <name val="黑体"/>
      <charset val="134"/>
    </font>
    <font>
      <b/>
      <sz val="22"/>
      <name val="黑体"/>
      <charset val="134"/>
    </font>
    <font>
      <sz val="40"/>
      <name val="方正小标宋简体"/>
      <charset val="134"/>
    </font>
    <font>
      <sz val="24"/>
      <name val="楷体_GB2312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4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2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Courier"/>
      <charset val="134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12"/>
      <color indexed="17"/>
      <name val="楷体_GB2312"/>
      <charset val="134"/>
    </font>
    <font>
      <b/>
      <sz val="11"/>
      <color indexed="62"/>
      <name val="宋体"/>
      <charset val="134"/>
    </font>
    <font>
      <sz val="11"/>
      <name val="ＭＳ Ｐゴシック"/>
      <charset val="134"/>
    </font>
    <font>
      <sz val="11"/>
      <color rgb="FF9C6500"/>
      <name val="宋体"/>
      <charset val="0"/>
      <scheme val="minor"/>
    </font>
    <font>
      <sz val="8"/>
      <name val="Times New Roman"/>
      <charset val="134"/>
    </font>
    <font>
      <b/>
      <sz val="11"/>
      <color indexed="63"/>
      <name val="宋体"/>
      <charset val="134"/>
    </font>
    <font>
      <b/>
      <sz val="10"/>
      <name val="Arial"/>
      <charset val="134"/>
    </font>
    <font>
      <u/>
      <sz val="12"/>
      <color indexed="36"/>
      <name val="宋体"/>
      <charset val="134"/>
    </font>
    <font>
      <sz val="10.5"/>
      <color indexed="20"/>
      <name val="宋体"/>
      <charset val="134"/>
    </font>
    <font>
      <sz val="11"/>
      <color indexed="60"/>
      <name val="宋体"/>
      <charset val="134"/>
    </font>
    <font>
      <sz val="10"/>
      <name val="Times New Roman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2"/>
      <name val="官帕眉"/>
      <charset val="134"/>
    </font>
    <font>
      <sz val="12"/>
      <color indexed="20"/>
      <name val="楷体_GB2312"/>
      <charset val="134"/>
    </font>
    <font>
      <sz val="11"/>
      <color indexed="42"/>
      <name val="宋体"/>
      <charset val="134"/>
    </font>
    <font>
      <sz val="9"/>
      <color indexed="20"/>
      <name val="宋体"/>
      <charset val="134"/>
    </font>
    <font>
      <sz val="10.5"/>
      <color indexed="17"/>
      <name val="宋体"/>
      <charset val="134"/>
    </font>
    <font>
      <sz val="12"/>
      <color indexed="16"/>
      <name val="宋体"/>
      <charset val="134"/>
    </font>
    <font>
      <b/>
      <sz val="13"/>
      <color indexed="62"/>
      <name val="宋体"/>
      <charset val="134"/>
    </font>
    <font>
      <sz val="12"/>
      <name val="바탕체"/>
      <charset val="134"/>
    </font>
    <font>
      <b/>
      <sz val="10"/>
      <name val="MS Sans Serif"/>
      <charset val="134"/>
    </font>
    <font>
      <sz val="12"/>
      <name val="Arial"/>
      <charset val="134"/>
    </font>
    <font>
      <b/>
      <sz val="11"/>
      <color indexed="9"/>
      <name val="宋体"/>
      <charset val="134"/>
    </font>
    <font>
      <b/>
      <sz val="12"/>
      <name val="Arial"/>
      <charset val="134"/>
    </font>
    <font>
      <sz val="10"/>
      <color indexed="8"/>
      <name val="Arial"/>
      <charset val="134"/>
    </font>
    <font>
      <sz val="9"/>
      <name val="宋体"/>
      <charset val="134"/>
    </font>
    <font>
      <sz val="9"/>
      <color indexed="17"/>
      <name val="宋体"/>
      <charset val="134"/>
    </font>
    <font>
      <b/>
      <sz val="21"/>
      <name val="楷体_GB2312"/>
      <charset val="134"/>
    </font>
    <font>
      <u/>
      <sz val="12"/>
      <color indexed="12"/>
      <name val="宋体"/>
      <charset val="134"/>
    </font>
    <font>
      <b/>
      <sz val="18"/>
      <color indexed="62"/>
      <name val="宋体"/>
      <charset val="134"/>
    </font>
    <font>
      <sz val="7"/>
      <name val="Small Fonts"/>
      <charset val="134"/>
    </font>
    <font>
      <sz val="8"/>
      <name val="Arial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134"/>
    </font>
    <font>
      <sz val="12"/>
      <name val="Helv"/>
      <charset val="134"/>
    </font>
    <font>
      <b/>
      <sz val="13"/>
      <color indexed="56"/>
      <name val="宋体"/>
      <charset val="134"/>
    </font>
    <font>
      <b/>
      <sz val="18"/>
      <name val="Arial"/>
      <charset val="134"/>
    </font>
    <font>
      <b/>
      <i/>
      <sz val="16"/>
      <name val="Helv"/>
      <charset val="134"/>
    </font>
    <font>
      <sz val="12"/>
      <color rgb="FF000000"/>
      <name val="宋体"/>
      <charset val="134"/>
    </font>
    <font>
      <sz val="16"/>
      <name val="方正小标宋简体"/>
      <charset val="134"/>
    </font>
    <font>
      <sz val="18"/>
      <name val="方正小标宋简体"/>
      <charset val="134"/>
    </font>
  </fonts>
  <fills count="8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43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2"/>
        <bgColor indexed="52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</borders>
  <cellStyleXfs count="842">
    <xf numFmtId="0" fontId="0" fillId="0" borderId="0">
      <alignment vertical="center"/>
    </xf>
    <xf numFmtId="0" fontId="44" fillId="1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9" fillId="22" borderId="16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3" fillId="24" borderId="21" applyNumberFormat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/>
    <xf numFmtId="0" fontId="47" fillId="2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55" fillId="0" borderId="19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63" fillId="16" borderId="23" applyNumberFormat="0" applyAlignment="0" applyProtection="0">
      <alignment vertical="center"/>
    </xf>
    <xf numFmtId="0" fontId="54" fillId="26" borderId="21" applyNumberFormat="0" applyAlignment="0" applyProtection="0">
      <alignment vertical="center"/>
    </xf>
    <xf numFmtId="0" fontId="2" fillId="0" borderId="0">
      <alignment vertical="center"/>
    </xf>
    <xf numFmtId="0" fontId="45" fillId="16" borderId="16" applyNumberFormat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5" fillId="34" borderId="24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180" fontId="66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1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77" fillId="24" borderId="29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47" fillId="4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181" fontId="78" fillId="0" borderId="0" applyFont="0" applyFill="0" applyBorder="0" applyAlignment="0" applyProtection="0"/>
    <xf numFmtId="0" fontId="40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11" borderId="0" applyNumberFormat="0" applyBorder="0" applyAlignment="0" applyProtection="0">
      <alignment vertical="center"/>
    </xf>
    <xf numFmtId="43" fontId="82" fillId="0" borderId="0" applyFont="0" applyFill="0" applyBorder="0" applyAlignment="0" applyProtection="0"/>
    <xf numFmtId="0" fontId="29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84" fillId="6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6" fillId="0" borderId="10">
      <alignment horizontal="distributed" vertical="center" wrapText="1"/>
    </xf>
    <xf numFmtId="0" fontId="86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0" fontId="40" fillId="11" borderId="0" applyNumberFormat="0" applyBorder="0" applyAlignment="0" applyProtection="0">
      <alignment vertical="center"/>
    </xf>
    <xf numFmtId="178" fontId="66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88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9" fillId="2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40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76" fillId="0" borderId="0"/>
    <xf numFmtId="0" fontId="41" fillId="5" borderId="0" applyNumberFormat="0" applyBorder="0" applyAlignment="0" applyProtection="0">
      <alignment vertical="center"/>
    </xf>
    <xf numFmtId="0" fontId="71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62" fillId="33" borderId="0" applyNumberFormat="0" applyBorder="0" applyAlignment="0" applyProtection="0"/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56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0" fontId="54" fillId="26" borderId="21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" fillId="0" borderId="0"/>
    <xf numFmtId="0" fontId="40" fillId="11" borderId="0" applyNumberFormat="0" applyBorder="0" applyAlignment="0" applyProtection="0">
      <alignment vertical="center"/>
    </xf>
    <xf numFmtId="0" fontId="2" fillId="37" borderId="25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0" fontId="40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5" fillId="0" borderId="0"/>
    <xf numFmtId="0" fontId="72" fillId="5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40" fontId="74" fillId="0" borderId="0" applyFont="0" applyFill="0" applyBorder="0" applyAlignment="0" applyProtection="0"/>
    <xf numFmtId="0" fontId="52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90" fillId="40" borderId="0" applyNumberFormat="0" applyBorder="0" applyAlignment="0" applyProtection="0"/>
    <xf numFmtId="0" fontId="2" fillId="0" borderId="0"/>
    <xf numFmtId="0" fontId="53" fillId="10" borderId="21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7" fillId="10" borderId="29" applyNumberFormat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92" fillId="0" borderId="0"/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62" borderId="0" applyNumberFormat="0" applyBorder="0" applyAlignment="0" applyProtection="0"/>
    <xf numFmtId="0" fontId="2" fillId="0" borderId="0">
      <alignment vertical="center"/>
    </xf>
    <xf numFmtId="0" fontId="84" fillId="6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38" fontId="74" fillId="0" borderId="0" applyFont="0" applyFill="0" applyBorder="0" applyAlignment="0" applyProtection="0"/>
    <xf numFmtId="0" fontId="62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" fillId="0" borderId="0"/>
    <xf numFmtId="0" fontId="41" fillId="5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95" fillId="19" borderId="17" applyNumberFormat="0" applyAlignment="0" applyProtection="0">
      <alignment vertical="center"/>
    </xf>
    <xf numFmtId="9" fontId="85" fillId="0" borderId="0" applyFont="0" applyFill="0" applyBorder="0" applyAlignment="0" applyProtection="0"/>
    <xf numFmtId="0" fontId="51" fillId="0" borderId="20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201" fontId="82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97" fillId="0" borderId="0"/>
    <xf numFmtId="0" fontId="62" fillId="25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107" fillId="0" borderId="35" applyNumberFormat="0" applyFill="0" applyAlignment="0" applyProtection="0">
      <alignment vertical="center"/>
    </xf>
    <xf numFmtId="0" fontId="60" fillId="72" borderId="0" applyNumberFormat="0" applyBorder="0" applyAlignment="0" applyProtection="0"/>
    <xf numFmtId="0" fontId="87" fillId="64" borderId="0" applyNumberFormat="0" applyBorder="0" applyAlignment="0" applyProtection="0">
      <alignment vertical="center"/>
    </xf>
    <xf numFmtId="198" fontId="78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94" fillId="0" borderId="31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1" fontId="26" fillId="0" borderId="10">
      <alignment vertical="center"/>
      <protection locked="0"/>
    </xf>
    <xf numFmtId="0" fontId="4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/>
    <xf numFmtId="0" fontId="11" fillId="66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2" fillId="33" borderId="0" applyNumberFormat="0" applyBorder="0" applyAlignment="0" applyProtection="0"/>
    <xf numFmtId="0" fontId="44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Protection="0">
      <alignment vertical="center"/>
    </xf>
    <xf numFmtId="0" fontId="41" fillId="25" borderId="0" applyNumberFormat="0" applyBorder="0" applyAlignment="0" applyProtection="0">
      <alignment vertical="center"/>
    </xf>
    <xf numFmtId="185" fontId="71" fillId="0" borderId="0" applyFont="0" applyFill="0" applyBorder="0" applyAlignment="0" applyProtection="0"/>
    <xf numFmtId="0" fontId="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90" fillId="66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100" fillId="0" borderId="0">
      <alignment horizontal="centerContinuous"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90" fillId="40" borderId="0" applyNumberFormat="0" applyBorder="0" applyAlignment="0" applyProtection="0"/>
    <xf numFmtId="37" fontId="103" fillId="0" borderId="0"/>
    <xf numFmtId="0" fontId="40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2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9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41" fillId="5" borderId="0" applyNumberFormat="0" applyBorder="0" applyAlignment="0" applyProtection="0">
      <alignment vertical="center"/>
    </xf>
    <xf numFmtId="41" fontId="8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62" borderId="0" applyNumberFormat="0" applyBorder="0" applyAlignment="0" applyProtection="0"/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62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/>
    <xf numFmtId="0" fontId="52" fillId="63" borderId="0" applyNumberFormat="0" applyBorder="0" applyAlignment="0" applyProtection="0">
      <alignment vertical="center"/>
    </xf>
    <xf numFmtId="0" fontId="96" fillId="0" borderId="32" applyNumberFormat="0" applyAlignment="0" applyProtection="0">
      <alignment horizontal="left"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195" fontId="82" fillId="0" borderId="0"/>
    <xf numFmtId="0" fontId="74" fillId="0" borderId="0" applyFont="0" applyFill="0" applyBorder="0" applyAlignment="0" applyProtection="0"/>
    <xf numFmtId="0" fontId="41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" fillId="0" borderId="0"/>
    <xf numFmtId="0" fontId="84" fillId="68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62" fillId="33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0" fontId="41" fillId="5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0" fontId="41" fillId="5" borderId="0" applyNumberFormat="0" applyBorder="0" applyAlignment="0" applyProtection="0">
      <alignment vertical="center"/>
    </xf>
    <xf numFmtId="192" fontId="97" fillId="0" borderId="0" applyFill="0" applyBorder="0" applyAlignment="0"/>
    <xf numFmtId="0" fontId="51" fillId="0" borderId="20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2" fillId="33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2" fillId="37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74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69" fillId="0" borderId="0"/>
    <xf numFmtId="0" fontId="66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62" fillId="33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0" fillId="73" borderId="0" applyNumberFormat="0" applyBorder="0" applyAlignment="0" applyProtection="0"/>
    <xf numFmtId="0" fontId="87" fillId="6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90" fillId="40" borderId="0" applyNumberFormat="0" applyBorder="0" applyAlignment="0" applyProtection="0"/>
    <xf numFmtId="43" fontId="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1" fontId="66" fillId="0" borderId="0"/>
    <xf numFmtId="0" fontId="11" fillId="17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19" borderId="17" applyNumberFormat="0" applyAlignment="0" applyProtection="0">
      <alignment vertical="center"/>
    </xf>
    <xf numFmtId="0" fontId="42" fillId="29" borderId="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2" fillId="21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41" fontId="66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27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67" borderId="0" applyNumberFormat="0" applyBorder="0" applyAlignment="0" applyProtection="0"/>
    <xf numFmtId="0" fontId="98" fillId="0" borderId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84" fillId="68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2" fillId="0" borderId="0"/>
    <xf numFmtId="0" fontId="41" fillId="5" borderId="0" applyNumberFormat="0" applyBorder="0" applyAlignment="0" applyProtection="0">
      <alignment vertical="center"/>
    </xf>
    <xf numFmtId="38" fontId="104" fillId="24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08" fillId="0" borderId="36" applyNumberFormat="0" applyFill="0" applyAlignment="0" applyProtection="0">
      <alignment vertical="center"/>
    </xf>
    <xf numFmtId="0" fontId="96" fillId="0" borderId="13">
      <alignment horizontal="left" vertical="center"/>
    </xf>
    <xf numFmtId="0" fontId="40" fillId="13" borderId="0" applyNumberFormat="0" applyBorder="0" applyAlignment="0" applyProtection="0">
      <alignment vertical="center"/>
    </xf>
    <xf numFmtId="9" fontId="78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74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2" fontId="94" fillId="0" borderId="0" applyProtection="0"/>
    <xf numFmtId="0" fontId="40" fillId="11" borderId="0" applyNumberFormat="0" applyBorder="0" applyAlignment="0" applyProtection="0">
      <alignment vertical="center"/>
    </xf>
    <xf numFmtId="0" fontId="54" fillId="26" borderId="21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5" borderId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89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6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96" fillId="0" borderId="0" applyProtection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75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6" fillId="0" borderId="0"/>
    <xf numFmtId="0" fontId="94" fillId="0" borderId="0" applyProtection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6" fillId="0" borderId="0"/>
    <xf numFmtId="43" fontId="66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84" fillId="7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4" fillId="7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78" borderId="0" applyNumberFormat="0" applyBorder="0" applyAlignment="0" applyProtection="0"/>
    <xf numFmtId="0" fontId="40" fillId="13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" fillId="79" borderId="0" applyNumberFormat="0" applyBorder="0" applyAlignment="0" applyProtection="0"/>
    <xf numFmtId="0" fontId="52" fillId="26" borderId="0" applyNumberFormat="0" applyBorder="0" applyAlignment="0" applyProtection="0">
      <alignment vertical="center"/>
    </xf>
    <xf numFmtId="0" fontId="110" fillId="0" borderId="0"/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11" fillId="0" borderId="30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2" fillId="0" borderId="0"/>
    <xf numFmtId="0" fontId="105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179" fontId="26" fillId="0" borderId="10">
      <alignment vertical="center"/>
      <protection locked="0"/>
    </xf>
    <xf numFmtId="0" fontId="40" fillId="13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194" fontId="82" fillId="0" borderId="0"/>
    <xf numFmtId="0" fontId="4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10" fontId="104" fillId="10" borderId="10" applyNumberFormat="0" applyBorder="0" applyAlignment="0" applyProtection="0"/>
    <xf numFmtId="0" fontId="42" fillId="80" borderId="0" applyNumberFormat="0" applyBorder="0" applyAlignment="0" applyProtection="0"/>
    <xf numFmtId="0" fontId="62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0" fontId="66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13" fillId="0" borderId="0"/>
    <xf numFmtId="0" fontId="41" fillId="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62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/>
    <xf numFmtId="0" fontId="87" fillId="5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62" fillId="33" borderId="0" applyNumberFormat="0" applyBorder="0" applyAlignment="0" applyProtection="0"/>
    <xf numFmtId="184" fontId="71" fillId="0" borderId="0" applyFont="0" applyFill="0" applyBorder="0" applyAlignment="0" applyProtection="0"/>
    <xf numFmtId="0" fontId="42" fillId="81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4" fillId="82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71" fillId="0" borderId="0"/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0" fillId="40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91" fontId="71" fillId="0" borderId="0" applyFont="0" applyFill="0" applyBorder="0" applyAlignment="0" applyProtection="0"/>
    <xf numFmtId="0" fontId="86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" fillId="0" borderId="0"/>
    <xf numFmtId="0" fontId="41" fillId="5" borderId="0" applyNumberFormat="0" applyBorder="0" applyAlignment="0" applyProtection="0">
      <alignment vertical="center"/>
    </xf>
    <xf numFmtId="0" fontId="2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12" fillId="0" borderId="0" applyProtection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97" fillId="0" borderId="0"/>
    <xf numFmtId="0" fontId="2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90" fillId="40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188" fontId="71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0" fontId="1" fillId="0" borderId="0" xfId="310" applyFont="1" applyFill="1" applyAlignment="1">
      <alignment vertical="top"/>
    </xf>
    <xf numFmtId="0" fontId="2" fillId="0" borderId="0" xfId="310" applyFont="1" applyFill="1" applyAlignment="1">
      <alignment vertical="center"/>
    </xf>
    <xf numFmtId="0" fontId="3" fillId="0" borderId="0" xfId="310" applyFont="1" applyFill="1" applyAlignment="1">
      <alignment vertical="center"/>
    </xf>
    <xf numFmtId="0" fontId="4" fillId="0" borderId="0" xfId="310" applyFont="1" applyFill="1" applyAlignment="1">
      <alignment vertical="center"/>
    </xf>
    <xf numFmtId="0" fontId="2" fillId="0" borderId="0" xfId="0" applyFont="1" applyFill="1" applyAlignment="1"/>
    <xf numFmtId="0" fontId="5" fillId="0" borderId="0" xfId="310" applyFont="1" applyFill="1" applyAlignment="1">
      <alignment vertical="center"/>
    </xf>
    <xf numFmtId="0" fontId="6" fillId="2" borderId="0" xfId="310" applyFont="1" applyFill="1" applyAlignment="1">
      <alignment horizontal="center" vertical="top"/>
    </xf>
    <xf numFmtId="0" fontId="2" fillId="2" borderId="0" xfId="310" applyFont="1" applyFill="1" applyAlignment="1">
      <alignment vertical="center"/>
    </xf>
    <xf numFmtId="0" fontId="2" fillId="2" borderId="0" xfId="310" applyFont="1" applyFill="1" applyAlignment="1">
      <alignment horizontal="right" vertical="center"/>
    </xf>
    <xf numFmtId="0" fontId="2" fillId="0" borderId="0" xfId="310" applyFont="1" applyFill="1" applyAlignment="1">
      <alignment horizontal="right" vertical="center"/>
    </xf>
    <xf numFmtId="0" fontId="3" fillId="2" borderId="1" xfId="415" applyFont="1" applyFill="1" applyBorder="1" applyAlignment="1">
      <alignment horizontal="center" vertical="center" wrapText="1"/>
    </xf>
    <xf numFmtId="0" fontId="3" fillId="2" borderId="2" xfId="310" applyFont="1" applyFill="1" applyBorder="1" applyAlignment="1">
      <alignment horizontal="center" vertical="center"/>
    </xf>
    <xf numFmtId="0" fontId="3" fillId="2" borderId="3" xfId="310" applyFont="1" applyFill="1" applyBorder="1" applyAlignment="1">
      <alignment horizontal="center" vertical="center"/>
    </xf>
    <xf numFmtId="0" fontId="3" fillId="2" borderId="4" xfId="415" applyFont="1" applyFill="1" applyBorder="1" applyAlignment="1">
      <alignment horizontal="center" vertical="center" wrapText="1"/>
    </xf>
    <xf numFmtId="0" fontId="3" fillId="2" borderId="5" xfId="310" applyFont="1" applyFill="1" applyBorder="1" applyAlignment="1">
      <alignment horizontal="center" vertical="center"/>
    </xf>
    <xf numFmtId="0" fontId="3" fillId="2" borderId="6" xfId="310" applyFont="1" applyFill="1" applyBorder="1" applyAlignment="1">
      <alignment horizontal="center" vertical="center" wrapText="1"/>
    </xf>
    <xf numFmtId="0" fontId="2" fillId="2" borderId="4" xfId="310" applyFont="1" applyFill="1" applyBorder="1" applyAlignment="1">
      <alignment horizontal="left" vertical="center" wrapText="1" indent="2"/>
    </xf>
    <xf numFmtId="200" fontId="2" fillId="2" borderId="5" xfId="246" applyNumberFormat="1" applyFont="1" applyFill="1" applyBorder="1">
      <alignment vertical="center"/>
    </xf>
    <xf numFmtId="200" fontId="2" fillId="2" borderId="6" xfId="246" applyNumberFormat="1" applyFont="1" applyFill="1" applyBorder="1">
      <alignment vertical="center"/>
    </xf>
    <xf numFmtId="0" fontId="2" fillId="2" borderId="4" xfId="310" applyFont="1" applyFill="1" applyBorder="1" applyAlignment="1">
      <alignment horizontal="left" vertical="center" wrapText="1" indent="3"/>
    </xf>
    <xf numFmtId="200" fontId="2" fillId="2" borderId="5" xfId="246" applyNumberFormat="1" applyFont="1" applyFill="1" applyBorder="1" applyAlignment="1">
      <alignment horizontal="center" vertical="center"/>
    </xf>
    <xf numFmtId="200" fontId="2" fillId="2" borderId="6" xfId="246" applyNumberFormat="1" applyFont="1" applyFill="1" applyBorder="1" applyAlignment="1">
      <alignment horizontal="center" vertical="center"/>
    </xf>
    <xf numFmtId="0" fontId="2" fillId="2" borderId="7" xfId="310" applyFont="1" applyFill="1" applyBorder="1" applyAlignment="1">
      <alignment horizontal="left" vertical="center" wrapText="1" indent="3"/>
    </xf>
    <xf numFmtId="200" fontId="2" fillId="2" borderId="8" xfId="246" applyNumberFormat="1" applyFont="1" applyFill="1" applyBorder="1">
      <alignment vertical="center"/>
    </xf>
    <xf numFmtId="200" fontId="2" fillId="2" borderId="9" xfId="246" applyNumberFormat="1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144" applyFont="1" applyFill="1" applyBorder="1" applyAlignment="1">
      <alignment horizontal="center" vertical="center" wrapText="1"/>
    </xf>
    <xf numFmtId="0" fontId="7" fillId="0" borderId="0" xfId="144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144" applyFont="1" applyFill="1" applyBorder="1" applyAlignment="1">
      <alignment horizontal="center" vertical="center" wrapText="1"/>
    </xf>
    <xf numFmtId="0" fontId="3" fillId="0" borderId="0" xfId="144" applyFont="1" applyFill="1" applyBorder="1" applyAlignment="1">
      <alignment horizontal="center" vertical="center" wrapText="1"/>
    </xf>
    <xf numFmtId="0" fontId="3" fillId="2" borderId="1" xfId="144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4" xfId="257" applyFont="1" applyFill="1" applyBorder="1" applyAlignment="1">
      <alignment horizontal="center" vertical="center" wrapText="1"/>
    </xf>
    <xf numFmtId="200" fontId="4" fillId="2" borderId="5" xfId="19" applyNumberFormat="1" applyFont="1" applyFill="1" applyBorder="1" applyAlignment="1">
      <alignment horizontal="center" vertical="center" wrapText="1"/>
    </xf>
    <xf numFmtId="197" fontId="4" fillId="2" borderId="5" xfId="19" applyNumberFormat="1" applyFont="1" applyFill="1" applyBorder="1" applyAlignment="1">
      <alignment horizontal="center" vertical="center" wrapText="1"/>
    </xf>
    <xf numFmtId="9" fontId="4" fillId="2" borderId="5" xfId="29" applyFont="1" applyFill="1" applyBorder="1" applyAlignment="1">
      <alignment horizontal="right" vertical="center" wrapText="1"/>
    </xf>
    <xf numFmtId="177" fontId="4" fillId="2" borderId="5" xfId="29" applyNumberFormat="1" applyFont="1" applyFill="1" applyBorder="1" applyAlignment="1">
      <alignment horizontal="right" vertical="center" wrapText="1"/>
    </xf>
    <xf numFmtId="0" fontId="2" fillId="2" borderId="4" xfId="257" applyFont="1" applyFill="1" applyBorder="1" applyAlignment="1">
      <alignment horizontal="left" vertical="center" wrapText="1" indent="1"/>
    </xf>
    <xf numFmtId="200" fontId="2" fillId="2" borderId="5" xfId="19" applyNumberFormat="1" applyFont="1" applyFill="1" applyBorder="1" applyAlignment="1" applyProtection="1">
      <alignment vertical="center"/>
    </xf>
    <xf numFmtId="197" fontId="2" fillId="0" borderId="5" xfId="19" applyNumberFormat="1" applyFont="1" applyFill="1" applyBorder="1" applyAlignment="1" applyProtection="1">
      <alignment vertical="center"/>
    </xf>
    <xf numFmtId="9" fontId="2" fillId="2" borderId="5" xfId="19" applyNumberFormat="1" applyFont="1" applyFill="1" applyBorder="1" applyAlignment="1">
      <alignment vertical="center"/>
    </xf>
    <xf numFmtId="177" fontId="2" fillId="2" borderId="5" xfId="29" applyNumberFormat="1" applyFont="1" applyFill="1" applyBorder="1" applyAlignment="1">
      <alignment horizontal="right" vertical="center" wrapText="1"/>
    </xf>
    <xf numFmtId="200" fontId="2" fillId="0" borderId="5" xfId="19" applyNumberFormat="1" applyFont="1" applyFill="1" applyBorder="1" applyAlignment="1" applyProtection="1">
      <alignment vertical="center"/>
    </xf>
    <xf numFmtId="177" fontId="2" fillId="2" borderId="5" xfId="19" applyNumberFormat="1" applyFont="1" applyFill="1" applyBorder="1" applyAlignment="1">
      <alignment vertical="center"/>
    </xf>
    <xf numFmtId="0" fontId="2" fillId="2" borderId="4" xfId="257" applyFont="1" applyFill="1" applyBorder="1" applyAlignment="1">
      <alignment horizontal="left" vertical="center" wrapText="1"/>
    </xf>
    <xf numFmtId="200" fontId="2" fillId="2" borderId="5" xfId="19" applyNumberFormat="1" applyFont="1" applyFill="1" applyBorder="1" applyAlignment="1">
      <alignment vertical="center"/>
    </xf>
    <xf numFmtId="200" fontId="2" fillId="0" borderId="5" xfId="19" applyNumberFormat="1" applyFont="1" applyFill="1" applyBorder="1" applyAlignment="1">
      <alignment vertical="center"/>
    </xf>
    <xf numFmtId="177" fontId="2" fillId="2" borderId="5" xfId="19" applyNumberFormat="1" applyFont="1" applyFill="1" applyBorder="1" applyAlignment="1">
      <alignment horizontal="center" vertical="center" wrapText="1"/>
    </xf>
    <xf numFmtId="0" fontId="2" fillId="2" borderId="7" xfId="257" applyFont="1" applyFill="1" applyBorder="1" applyAlignment="1">
      <alignment horizontal="left" vertical="center" wrapText="1"/>
    </xf>
    <xf numFmtId="200" fontId="2" fillId="2" borderId="8" xfId="19" applyNumberFormat="1" applyFont="1" applyFill="1" applyBorder="1" applyAlignment="1" applyProtection="1">
      <alignment vertical="center"/>
    </xf>
    <xf numFmtId="200" fontId="2" fillId="0" borderId="8" xfId="19" applyNumberFormat="1" applyFont="1" applyFill="1" applyBorder="1" applyAlignment="1" applyProtection="1">
      <alignment vertical="center"/>
    </xf>
    <xf numFmtId="177" fontId="2" fillId="2" borderId="8" xfId="19" applyNumberFormat="1" applyFont="1" applyFill="1" applyBorder="1" applyAlignment="1">
      <alignment vertical="center"/>
    </xf>
    <xf numFmtId="177" fontId="2" fillId="2" borderId="8" xfId="19" applyNumberFormat="1" applyFont="1" applyFill="1" applyBorder="1" applyAlignment="1">
      <alignment horizontal="center" vertical="center" wrapText="1"/>
    </xf>
    <xf numFmtId="0" fontId="8" fillId="2" borderId="0" xfId="144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4" fillId="2" borderId="6" xfId="29" applyNumberFormat="1" applyFont="1" applyFill="1" applyBorder="1" applyAlignment="1">
      <alignment horizontal="right" vertical="center" wrapText="1"/>
    </xf>
    <xf numFmtId="177" fontId="2" fillId="2" borderId="6" xfId="29" applyNumberFormat="1" applyFont="1" applyFill="1" applyBorder="1" applyAlignment="1">
      <alignment horizontal="right" vertical="center" wrapText="1"/>
    </xf>
    <xf numFmtId="177" fontId="2" fillId="2" borderId="6" xfId="19" applyNumberFormat="1" applyFont="1" applyFill="1" applyBorder="1" applyAlignment="1">
      <alignment horizontal="center" vertical="center" wrapText="1"/>
    </xf>
    <xf numFmtId="177" fontId="2" fillId="2" borderId="9" xfId="1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14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144" applyFont="1" applyFill="1" applyBorder="1" applyAlignment="1">
      <alignment horizontal="center" vertical="center" wrapText="1"/>
    </xf>
    <xf numFmtId="0" fontId="3" fillId="0" borderId="1" xfId="144" applyFont="1" applyFill="1" applyBorder="1" applyAlignment="1">
      <alignment horizontal="center" vertical="center" wrapText="1"/>
    </xf>
    <xf numFmtId="0" fontId="10" fillId="0" borderId="4" xfId="257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right" vertical="center"/>
    </xf>
    <xf numFmtId="187" fontId="4" fillId="0" borderId="5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11" fillId="0" borderId="4" xfId="257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right" vertical="center"/>
    </xf>
    <xf numFmtId="187" fontId="2" fillId="0" borderId="5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0" fontId="11" fillId="0" borderId="4" xfId="257" applyFont="1" applyFill="1" applyBorder="1" applyAlignment="1">
      <alignment horizontal="left" vertical="center" wrapText="1" indent="2"/>
    </xf>
    <xf numFmtId="0" fontId="11" fillId="0" borderId="7" xfId="257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0" fontId="2" fillId="0" borderId="0" xfId="793"/>
    <xf numFmtId="0" fontId="12" fillId="0" borderId="0" xfId="793" applyFont="1" applyAlignment="1">
      <alignment vertical="center" wrapText="1"/>
    </xf>
    <xf numFmtId="0" fontId="2" fillId="0" borderId="0" xfId="793" applyAlignment="1">
      <alignment horizontal="right"/>
    </xf>
    <xf numFmtId="0" fontId="13" fillId="0" borderId="0" xfId="793" applyFont="1" applyAlignment="1">
      <alignment horizontal="center" wrapText="1"/>
    </xf>
    <xf numFmtId="0" fontId="14" fillId="0" borderId="0" xfId="793" applyFont="1" applyAlignment="1">
      <alignment horizontal="center"/>
    </xf>
    <xf numFmtId="0" fontId="15" fillId="0" borderId="0" xfId="793" applyFont="1" applyAlignment="1">
      <alignment horizontal="center"/>
    </xf>
    <xf numFmtId="57" fontId="16" fillId="0" borderId="0" xfId="793" applyNumberFormat="1" applyFont="1"/>
    <xf numFmtId="0" fontId="17" fillId="0" borderId="0" xfId="793" applyFont="1" applyAlignment="1">
      <alignment horizontal="center"/>
    </xf>
    <xf numFmtId="57" fontId="18" fillId="0" borderId="0" xfId="793" applyNumberFormat="1" applyFont="1" applyAlignment="1">
      <alignment horizontal="center"/>
    </xf>
    <xf numFmtId="0" fontId="19" fillId="0" borderId="0" xfId="793" applyFont="1"/>
    <xf numFmtId="31" fontId="20" fillId="0" borderId="0" xfId="793" applyNumberFormat="1" applyFont="1" applyAlignment="1">
      <alignment horizontal="center"/>
    </xf>
    <xf numFmtId="31" fontId="21" fillId="0" borderId="0" xfId="793" applyNumberFormat="1" applyFont="1" applyAlignment="1"/>
    <xf numFmtId="0" fontId="2" fillId="0" borderId="0" xfId="793" applyAlignment="1">
      <alignment horizontal="center"/>
    </xf>
    <xf numFmtId="0" fontId="12" fillId="0" borderId="0" xfId="793" applyFont="1" applyAlignment="1">
      <alignment horizontal="center" vertical="center" wrapText="1"/>
    </xf>
    <xf numFmtId="0" fontId="2" fillId="0" borderId="0" xfId="222">
      <alignment vertical="center"/>
    </xf>
    <xf numFmtId="0" fontId="5" fillId="0" borderId="0" xfId="0" applyFont="1" applyFill="1" applyAlignment="1"/>
    <xf numFmtId="0" fontId="6" fillId="0" borderId="0" xfId="800" applyFont="1" applyFill="1" applyAlignment="1">
      <alignment horizontal="center" vertical="top" wrapText="1"/>
    </xf>
    <xf numFmtId="0" fontId="2" fillId="0" borderId="0" xfId="800" applyFont="1" applyFill="1" applyAlignment="1">
      <alignment vertical="center"/>
    </xf>
    <xf numFmtId="177" fontId="2" fillId="0" borderId="0" xfId="29" applyNumberFormat="1" applyFont="1" applyFill="1" applyAlignment="1">
      <alignment horizontal="right" vertical="center"/>
    </xf>
    <xf numFmtId="0" fontId="2" fillId="0" borderId="0" xfId="222" applyFont="1">
      <alignment vertical="center"/>
    </xf>
    <xf numFmtId="0" fontId="2" fillId="0" borderId="0" xfId="222" applyNumberFormat="1" applyFont="1" applyFill="1" applyBorder="1" applyAlignment="1">
      <alignment horizontal="right" vertical="center"/>
    </xf>
    <xf numFmtId="0" fontId="3" fillId="0" borderId="10" xfId="144" applyFont="1" applyFill="1" applyBorder="1" applyAlignment="1">
      <alignment horizontal="center" vertical="center" wrapText="1"/>
    </xf>
    <xf numFmtId="0" fontId="3" fillId="0" borderId="10" xfId="144" applyFont="1" applyFill="1" applyBorder="1" applyAlignment="1">
      <alignment horizontal="center" vertical="center"/>
    </xf>
    <xf numFmtId="183" fontId="3" fillId="0" borderId="10" xfId="144" applyNumberFormat="1" applyFont="1" applyFill="1" applyBorder="1" applyAlignment="1">
      <alignment horizontal="center" vertical="center"/>
    </xf>
    <xf numFmtId="0" fontId="3" fillId="0" borderId="0" xfId="800" applyFont="1" applyFill="1" applyAlignment="1">
      <alignment vertical="center"/>
    </xf>
    <xf numFmtId="196" fontId="3" fillId="0" borderId="10" xfId="800" applyNumberFormat="1" applyFont="1" applyFill="1" applyBorder="1" applyAlignment="1" applyProtection="1">
      <alignment horizontal="center" vertical="center" wrapText="1"/>
    </xf>
    <xf numFmtId="0" fontId="10" fillId="0" borderId="10" xfId="222" applyNumberFormat="1" applyFont="1" applyFill="1" applyBorder="1" applyAlignment="1">
      <alignment horizontal="left" vertical="center" wrapText="1" indent="1"/>
    </xf>
    <xf numFmtId="183" fontId="2" fillId="0" borderId="10" xfId="12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/>
    <xf numFmtId="0" fontId="2" fillId="0" borderId="10" xfId="222" applyBorder="1">
      <alignment vertical="center"/>
    </xf>
    <xf numFmtId="190" fontId="2" fillId="3" borderId="11" xfId="0" applyNumberFormat="1" applyFont="1" applyFill="1" applyBorder="1" applyAlignment="1"/>
    <xf numFmtId="0" fontId="11" fillId="0" borderId="10" xfId="222" applyNumberFormat="1" applyFont="1" applyFill="1" applyBorder="1" applyAlignment="1">
      <alignment horizontal="left" vertical="center" wrapText="1" indent="1"/>
    </xf>
    <xf numFmtId="190" fontId="2" fillId="0" borderId="0" xfId="0" applyNumberFormat="1" applyFont="1" applyFill="1" applyAlignment="1"/>
    <xf numFmtId="0" fontId="2" fillId="0" borderId="10" xfId="222" applyNumberFormat="1" applyFont="1" applyFill="1" applyBorder="1" applyAlignment="1">
      <alignment horizontal="left" vertical="center" wrapText="1" indent="1"/>
    </xf>
    <xf numFmtId="0" fontId="2" fillId="3" borderId="0" xfId="0" applyFont="1" applyFill="1" applyAlignment="1"/>
    <xf numFmtId="0" fontId="6" fillId="0" borderId="0" xfId="800" applyFont="1" applyFill="1" applyAlignment="1">
      <alignment vertical="top" wrapText="1"/>
    </xf>
    <xf numFmtId="0" fontId="22" fillId="0" borderId="0" xfId="800" applyFont="1" applyFill="1" applyBorder="1" applyAlignment="1">
      <alignment vertical="center"/>
    </xf>
    <xf numFmtId="0" fontId="22" fillId="0" borderId="0" xfId="800" applyFont="1" applyFill="1" applyAlignment="1">
      <alignment vertical="center"/>
    </xf>
    <xf numFmtId="177" fontId="22" fillId="0" borderId="0" xfId="29" applyNumberFormat="1" applyFont="1" applyFill="1" applyAlignment="1">
      <alignment vertical="center"/>
    </xf>
    <xf numFmtId="0" fontId="5" fillId="0" borderId="0" xfId="800" applyFont="1" applyFill="1" applyAlignment="1">
      <alignment vertical="center"/>
    </xf>
    <xf numFmtId="0" fontId="3" fillId="0" borderId="10" xfId="800" applyNumberFormat="1" applyFont="1" applyFill="1" applyBorder="1" applyAlignment="1" applyProtection="1">
      <alignment horizontal="left" vertical="center" indent="1"/>
    </xf>
    <xf numFmtId="0" fontId="22" fillId="0" borderId="10" xfId="800" applyFont="1" applyFill="1" applyBorder="1" applyAlignment="1">
      <alignment vertical="center"/>
    </xf>
    <xf numFmtId="177" fontId="22" fillId="0" borderId="10" xfId="29" applyNumberFormat="1" applyFont="1" applyFill="1" applyBorder="1" applyAlignment="1">
      <alignment vertical="center"/>
    </xf>
    <xf numFmtId="190" fontId="22" fillId="0" borderId="0" xfId="800" applyNumberFormat="1" applyFont="1" applyFill="1" applyAlignment="1">
      <alignment vertical="center"/>
    </xf>
    <xf numFmtId="0" fontId="11" fillId="0" borderId="10" xfId="222" applyNumberFormat="1" applyFont="1" applyFill="1" applyBorder="1" applyAlignment="1">
      <alignment horizontal="left" vertical="center" indent="1" shrinkToFit="1"/>
    </xf>
    <xf numFmtId="186" fontId="2" fillId="0" borderId="0" xfId="144" applyNumberFormat="1" applyFont="1" applyFill="1" applyAlignment="1">
      <alignment vertical="center"/>
    </xf>
    <xf numFmtId="186" fontId="22" fillId="0" borderId="0" xfId="800" applyNumberFormat="1" applyFont="1" applyFill="1" applyAlignment="1">
      <alignment vertical="center"/>
    </xf>
    <xf numFmtId="177" fontId="22" fillId="0" borderId="0" xfId="29" applyNumberFormat="1" applyFont="1" applyFill="1" applyBorder="1" applyAlignment="1">
      <alignment vertical="center"/>
    </xf>
    <xf numFmtId="182" fontId="2" fillId="0" borderId="0" xfId="222" applyNumberFormat="1">
      <alignment vertical="center"/>
    </xf>
    <xf numFmtId="182" fontId="2" fillId="0" borderId="0" xfId="222" applyNumberFormat="1" applyFont="1">
      <alignment vertical="center"/>
    </xf>
    <xf numFmtId="0" fontId="3" fillId="0" borderId="12" xfId="144" applyFont="1" applyFill="1" applyBorder="1" applyAlignment="1">
      <alignment horizontal="center" vertical="center"/>
    </xf>
    <xf numFmtId="0" fontId="3" fillId="0" borderId="13" xfId="144" applyFont="1" applyFill="1" applyBorder="1" applyAlignment="1">
      <alignment horizontal="center" vertical="center"/>
    </xf>
    <xf numFmtId="176" fontId="3" fillId="0" borderId="0" xfId="800" applyNumberFormat="1" applyFont="1" applyFill="1" applyBorder="1" applyAlignment="1" applyProtection="1">
      <alignment horizontal="center" vertical="center" wrapText="1"/>
    </xf>
    <xf numFmtId="182" fontId="3" fillId="0" borderId="10" xfId="144" applyNumberFormat="1" applyFont="1" applyFill="1" applyBorder="1" applyAlignment="1">
      <alignment horizontal="center" vertical="center" wrapText="1"/>
    </xf>
    <xf numFmtId="182" fontId="2" fillId="0" borderId="10" xfId="222" applyNumberFormat="1" applyBorder="1">
      <alignment vertical="center"/>
    </xf>
    <xf numFmtId="10" fontId="2" fillId="0" borderId="0" xfId="29" applyNumberFormat="1" applyFont="1" applyFill="1" applyBorder="1" applyAlignment="1" applyProtection="1">
      <alignment horizontal="right" vertical="center"/>
    </xf>
    <xf numFmtId="0" fontId="6" fillId="0" borderId="0" xfId="800" applyFont="1" applyFill="1" applyBorder="1" applyAlignment="1">
      <alignment vertical="top"/>
    </xf>
    <xf numFmtId="0" fontId="2" fillId="0" borderId="0" xfId="800" applyFont="1" applyFill="1" applyBorder="1" applyAlignment="1">
      <alignment vertical="center"/>
    </xf>
    <xf numFmtId="0" fontId="3" fillId="0" borderId="0" xfId="800" applyFont="1" applyFill="1" applyBorder="1" applyAlignment="1">
      <alignment vertical="center"/>
    </xf>
    <xf numFmtId="0" fontId="2" fillId="0" borderId="0" xfId="800" applyFill="1" applyBorder="1" applyAlignment="1">
      <alignment vertical="center"/>
    </xf>
    <xf numFmtId="9" fontId="2" fillId="0" borderId="0" xfId="29" applyFont="1" applyFill="1" applyBorder="1" applyAlignment="1" applyProtection="1">
      <alignment horizontal="right" vertical="center"/>
    </xf>
    <xf numFmtId="9" fontId="2" fillId="0" borderId="0" xfId="29" applyFont="1" applyFill="1" applyAlignment="1" applyProtection="1">
      <alignment horizontal="right" vertical="center"/>
    </xf>
    <xf numFmtId="9" fontId="2" fillId="0" borderId="0" xfId="29" applyFont="1" applyFill="1" applyAlignment="1" applyProtection="1">
      <alignment vertical="center"/>
    </xf>
    <xf numFmtId="0" fontId="2" fillId="0" borderId="0" xfId="800" applyFill="1" applyBorder="1" applyAlignment="1">
      <alignment horizontal="right" vertical="center"/>
    </xf>
    <xf numFmtId="0" fontId="5" fillId="0" borderId="0" xfId="800" applyFont="1" applyFill="1" applyBorder="1" applyAlignment="1">
      <alignment vertical="center"/>
    </xf>
    <xf numFmtId="0" fontId="9" fillId="0" borderId="0" xfId="800" applyFont="1" applyFill="1" applyBorder="1" applyAlignment="1">
      <alignment horizontal="center" vertical="top"/>
    </xf>
    <xf numFmtId="0" fontId="9" fillId="4" borderId="0" xfId="800" applyFont="1" applyFill="1" applyBorder="1" applyAlignment="1">
      <alignment horizontal="center" vertical="top"/>
    </xf>
    <xf numFmtId="9" fontId="9" fillId="0" borderId="0" xfId="29" applyFont="1" applyFill="1" applyBorder="1" applyAlignment="1" applyProtection="1">
      <alignment horizontal="right" vertical="top"/>
    </xf>
    <xf numFmtId="9" fontId="9" fillId="0" borderId="0" xfId="29" applyFont="1" applyFill="1" applyAlignment="1" applyProtection="1">
      <alignment horizontal="right" vertical="top"/>
    </xf>
    <xf numFmtId="9" fontId="9" fillId="0" borderId="0" xfId="29" applyFont="1" applyFill="1" applyAlignment="1" applyProtection="1">
      <alignment horizontal="center" vertical="top"/>
    </xf>
    <xf numFmtId="0" fontId="2" fillId="0" borderId="0" xfId="328" applyFont="1" applyFill="1" applyAlignment="1">
      <alignment wrapText="1"/>
    </xf>
    <xf numFmtId="0" fontId="3" fillId="0" borderId="2" xfId="144" applyFont="1" applyFill="1" applyBorder="1" applyAlignment="1">
      <alignment horizontal="center" vertical="center" wrapText="1"/>
    </xf>
    <xf numFmtId="9" fontId="3" fillId="0" borderId="2" xfId="29" applyFont="1" applyFill="1" applyBorder="1" applyAlignment="1" applyProtection="1">
      <alignment horizontal="center" vertical="center" wrapText="1"/>
    </xf>
    <xf numFmtId="0" fontId="3" fillId="0" borderId="4" xfId="144" applyFont="1" applyFill="1" applyBorder="1" applyAlignment="1">
      <alignment horizontal="center" vertical="center" wrapText="1"/>
    </xf>
    <xf numFmtId="0" fontId="3" fillId="0" borderId="5" xfId="144" applyFont="1" applyFill="1" applyBorder="1" applyAlignment="1">
      <alignment horizontal="center" vertical="center" wrapText="1"/>
    </xf>
    <xf numFmtId="9" fontId="3" fillId="0" borderId="5" xfId="29" applyFont="1" applyFill="1" applyBorder="1" applyAlignment="1" applyProtection="1">
      <alignment horizontal="center" vertical="center" wrapText="1"/>
    </xf>
    <xf numFmtId="0" fontId="10" fillId="0" borderId="4" xfId="144" applyFont="1" applyFill="1" applyBorder="1" applyAlignment="1">
      <alignment horizontal="center" vertical="center" wrapText="1"/>
    </xf>
    <xf numFmtId="182" fontId="4" fillId="0" borderId="5" xfId="800" applyNumberFormat="1" applyFont="1" applyFill="1" applyBorder="1" applyAlignment="1" applyProtection="1">
      <alignment horizontal="right" vertical="center"/>
    </xf>
    <xf numFmtId="177" fontId="4" fillId="0" borderId="5" xfId="29" applyNumberFormat="1" applyFont="1" applyFill="1" applyBorder="1" applyAlignment="1" applyProtection="1">
      <alignment horizontal="right" vertical="center"/>
    </xf>
    <xf numFmtId="9" fontId="4" fillId="0" borderId="5" xfId="29" applyFont="1" applyFill="1" applyBorder="1" applyAlignment="1" applyProtection="1">
      <alignment horizontal="right" vertical="center"/>
    </xf>
    <xf numFmtId="183" fontId="4" fillId="0" borderId="5" xfId="29" applyNumberFormat="1" applyFont="1" applyFill="1" applyBorder="1" applyAlignment="1" applyProtection="1">
      <alignment vertical="center"/>
    </xf>
    <xf numFmtId="0" fontId="2" fillId="0" borderId="4" xfId="800" applyNumberFormat="1" applyFont="1" applyFill="1" applyBorder="1" applyAlignment="1" applyProtection="1">
      <alignment horizontal="left" vertical="center" indent="1"/>
    </xf>
    <xf numFmtId="182" fontId="2" fillId="0" borderId="5" xfId="800" applyNumberFormat="1" applyFont="1" applyFill="1" applyBorder="1" applyAlignment="1" applyProtection="1">
      <alignment horizontal="right" vertical="center"/>
    </xf>
    <xf numFmtId="200" fontId="2" fillId="0" borderId="5" xfId="19" applyNumberFormat="1" applyFont="1" applyFill="1" applyBorder="1" applyAlignment="1">
      <alignment horizontal="right" vertical="center"/>
    </xf>
    <xf numFmtId="177" fontId="2" fillId="0" borderId="5" xfId="29" applyNumberFormat="1" applyFont="1" applyFill="1" applyBorder="1" applyAlignment="1" applyProtection="1">
      <alignment horizontal="right" vertical="center"/>
    </xf>
    <xf numFmtId="9" fontId="2" fillId="0" borderId="5" xfId="29" applyFont="1" applyFill="1" applyBorder="1" applyAlignment="1" applyProtection="1">
      <alignment horizontal="right" vertical="center"/>
    </xf>
    <xf numFmtId="183" fontId="2" fillId="0" borderId="5" xfId="29" applyNumberFormat="1" applyFont="1" applyFill="1" applyBorder="1" applyAlignment="1" applyProtection="1">
      <alignment vertical="center"/>
    </xf>
    <xf numFmtId="0" fontId="2" fillId="0" borderId="4" xfId="800" applyNumberFormat="1" applyFont="1" applyFill="1" applyBorder="1" applyAlignment="1" applyProtection="1">
      <alignment horizontal="left" vertical="center" wrapText="1" indent="1"/>
    </xf>
    <xf numFmtId="193" fontId="2" fillId="0" borderId="5" xfId="19" applyNumberFormat="1" applyFont="1" applyFill="1" applyBorder="1" applyAlignment="1" applyProtection="1">
      <alignment vertical="center"/>
    </xf>
    <xf numFmtId="0" fontId="2" fillId="0" borderId="7" xfId="800" applyNumberFormat="1" applyFont="1" applyFill="1" applyBorder="1" applyAlignment="1" applyProtection="1">
      <alignment horizontal="left" vertical="center" indent="1"/>
    </xf>
    <xf numFmtId="182" fontId="2" fillId="0" borderId="8" xfId="800" applyNumberFormat="1" applyFont="1" applyFill="1" applyBorder="1" applyAlignment="1" applyProtection="1">
      <alignment horizontal="right" vertical="center"/>
    </xf>
    <xf numFmtId="193" fontId="2" fillId="0" borderId="8" xfId="19" applyNumberFormat="1" applyFont="1" applyFill="1" applyBorder="1" applyAlignment="1" applyProtection="1">
      <alignment vertical="center"/>
    </xf>
    <xf numFmtId="0" fontId="2" fillId="0" borderId="8" xfId="800" applyFont="1" applyFill="1" applyBorder="1" applyAlignment="1">
      <alignment vertical="center"/>
    </xf>
    <xf numFmtId="9" fontId="2" fillId="0" borderId="8" xfId="29" applyFont="1" applyFill="1" applyBorder="1" applyAlignment="1" applyProtection="1">
      <alignment horizontal="right" vertical="center"/>
    </xf>
    <xf numFmtId="9" fontId="2" fillId="0" borderId="8" xfId="29" applyFont="1" applyFill="1" applyBorder="1" applyAlignment="1" applyProtection="1">
      <alignment vertical="center"/>
    </xf>
    <xf numFmtId="0" fontId="9" fillId="0" borderId="0" xfId="800" applyFont="1" applyFill="1" applyBorder="1" applyAlignment="1">
      <alignment horizontal="right" vertical="top"/>
    </xf>
    <xf numFmtId="176" fontId="2" fillId="0" borderId="0" xfId="800" applyNumberFormat="1" applyFont="1" applyFill="1" applyBorder="1" applyAlignment="1">
      <alignment horizontal="right" vertical="center"/>
    </xf>
    <xf numFmtId="0" fontId="3" fillId="0" borderId="3" xfId="144" applyFont="1" applyFill="1" applyBorder="1" applyAlignment="1">
      <alignment horizontal="center" vertical="center" wrapText="1"/>
    </xf>
    <xf numFmtId="0" fontId="3" fillId="0" borderId="6" xfId="144" applyFont="1" applyFill="1" applyBorder="1" applyAlignment="1">
      <alignment horizontal="center" vertical="center" wrapText="1"/>
    </xf>
    <xf numFmtId="177" fontId="4" fillId="0" borderId="6" xfId="29" applyNumberFormat="1" applyFont="1" applyFill="1" applyBorder="1" applyAlignment="1" applyProtection="1">
      <alignment horizontal="right" vertical="center"/>
    </xf>
    <xf numFmtId="177" fontId="2" fillId="0" borderId="6" xfId="29" applyNumberFormat="1" applyFont="1" applyFill="1" applyBorder="1" applyAlignment="1" applyProtection="1">
      <alignment horizontal="right" vertical="center"/>
    </xf>
    <xf numFmtId="189" fontId="2" fillId="0" borderId="0" xfId="800" applyNumberFormat="1" applyFill="1" applyBorder="1" applyAlignment="1">
      <alignment vertical="center"/>
    </xf>
    <xf numFmtId="9" fontId="2" fillId="0" borderId="9" xfId="29" applyFont="1" applyFill="1" applyBorder="1" applyAlignment="1" applyProtection="1">
      <alignment horizontal="right" vertical="center"/>
    </xf>
    <xf numFmtId="0" fontId="6" fillId="0" borderId="0" xfId="144" applyFont="1" applyFill="1" applyBorder="1" applyAlignment="1">
      <alignment vertical="top"/>
    </xf>
    <xf numFmtId="0" fontId="3" fillId="0" borderId="0" xfId="144" applyFont="1" applyFill="1" applyBorder="1" applyAlignment="1">
      <alignment vertical="center" wrapText="1"/>
    </xf>
    <xf numFmtId="0" fontId="2" fillId="0" borderId="0" xfId="144" applyFont="1" applyFill="1" applyBorder="1" applyAlignment="1">
      <alignment vertical="center"/>
    </xf>
    <xf numFmtId="183" fontId="2" fillId="0" borderId="0" xfId="144" applyNumberFormat="1" applyFont="1" applyFill="1" applyBorder="1" applyAlignment="1">
      <alignment vertical="center"/>
    </xf>
    <xf numFmtId="9" fontId="2" fillId="0" borderId="0" xfId="29" applyFont="1" applyFill="1" applyBorder="1" applyAlignment="1" applyProtection="1">
      <alignment vertical="center"/>
    </xf>
    <xf numFmtId="196" fontId="2" fillId="0" borderId="0" xfId="144" applyNumberFormat="1" applyFont="1" applyFill="1" applyBorder="1" applyAlignment="1">
      <alignment vertical="center"/>
    </xf>
    <xf numFmtId="0" fontId="5" fillId="0" borderId="0" xfId="144" applyFont="1" applyFill="1" applyBorder="1" applyAlignment="1">
      <alignment vertical="center"/>
    </xf>
    <xf numFmtId="0" fontId="9" fillId="0" borderId="0" xfId="144" applyFont="1" applyFill="1" applyBorder="1" applyAlignment="1">
      <alignment horizontal="center" vertical="top"/>
    </xf>
    <xf numFmtId="0" fontId="9" fillId="4" borderId="0" xfId="144" applyFont="1" applyFill="1" applyBorder="1" applyAlignment="1">
      <alignment horizontal="center" vertical="top"/>
    </xf>
    <xf numFmtId="9" fontId="9" fillId="0" borderId="0" xfId="29" applyFont="1" applyFill="1" applyBorder="1" applyAlignment="1" applyProtection="1">
      <alignment horizontal="center" vertical="top"/>
    </xf>
    <xf numFmtId="196" fontId="2" fillId="0" borderId="0" xfId="144" applyNumberFormat="1" applyFont="1" applyFill="1" applyBorder="1" applyAlignment="1">
      <alignment horizontal="right" vertical="center"/>
    </xf>
    <xf numFmtId="183" fontId="4" fillId="0" borderId="5" xfId="184" applyNumberFormat="1" applyFont="1" applyFill="1" applyBorder="1" applyAlignment="1">
      <alignment vertical="center"/>
    </xf>
    <xf numFmtId="177" fontId="4" fillId="0" borderId="5" xfId="29" applyNumberFormat="1" applyFont="1" applyFill="1" applyBorder="1" applyAlignment="1" applyProtection="1">
      <alignment horizontal="center" vertical="center"/>
    </xf>
    <xf numFmtId="177" fontId="4" fillId="0" borderId="5" xfId="29" applyNumberFormat="1" applyFont="1" applyFill="1" applyBorder="1" applyAlignment="1" applyProtection="1">
      <alignment vertical="center"/>
    </xf>
    <xf numFmtId="177" fontId="4" fillId="0" borderId="6" xfId="29" applyNumberFormat="1" applyFont="1" applyFill="1" applyBorder="1" applyAlignment="1" applyProtection="1">
      <alignment vertical="center"/>
    </xf>
    <xf numFmtId="0" fontId="2" fillId="0" borderId="4" xfId="144" applyFont="1" applyFill="1" applyBorder="1" applyAlignment="1">
      <alignment horizontal="left" vertical="center" indent="1"/>
    </xf>
    <xf numFmtId="183" fontId="2" fillId="0" borderId="5" xfId="184" applyNumberFormat="1" applyFont="1" applyFill="1" applyBorder="1" applyAlignment="1">
      <alignment vertical="center"/>
    </xf>
    <xf numFmtId="183" fontId="2" fillId="0" borderId="5" xfId="144" applyNumberFormat="1" applyFont="1" applyFill="1" applyBorder="1" applyAlignment="1">
      <alignment vertical="center"/>
    </xf>
    <xf numFmtId="177" fontId="2" fillId="0" borderId="5" xfId="29" applyNumberFormat="1" applyFont="1" applyFill="1" applyBorder="1" applyAlignment="1" applyProtection="1">
      <alignment vertical="center"/>
    </xf>
    <xf numFmtId="41" fontId="23" fillId="0" borderId="5" xfId="97" applyFont="1" applyBorder="1" applyAlignment="1">
      <alignment vertical="center"/>
    </xf>
    <xf numFmtId="177" fontId="2" fillId="0" borderId="6" xfId="29" applyNumberFormat="1" applyFont="1" applyFill="1" applyBorder="1" applyAlignment="1" applyProtection="1">
      <alignment vertical="center"/>
    </xf>
    <xf numFmtId="177" fontId="2" fillId="0" borderId="5" xfId="29" applyNumberFormat="1" applyFont="1" applyFill="1" applyBorder="1" applyAlignment="1" applyProtection="1">
      <alignment horizontal="center" vertical="center"/>
    </xf>
    <xf numFmtId="9" fontId="4" fillId="0" borderId="5" xfId="29" applyFont="1" applyFill="1" applyBorder="1" applyAlignment="1" applyProtection="1">
      <alignment horizontal="center" vertical="center"/>
    </xf>
    <xf numFmtId="0" fontId="2" fillId="0" borderId="4" xfId="144" applyFont="1" applyFill="1" applyBorder="1" applyAlignment="1">
      <alignment vertical="center"/>
    </xf>
    <xf numFmtId="0" fontId="2" fillId="0" borderId="7" xfId="144" applyFont="1" applyFill="1" applyBorder="1" applyAlignment="1">
      <alignment vertical="center"/>
    </xf>
    <xf numFmtId="183" fontId="2" fillId="0" borderId="8" xfId="184" applyNumberFormat="1" applyFont="1" applyFill="1" applyBorder="1" applyAlignment="1">
      <alignment vertical="center"/>
    </xf>
    <xf numFmtId="183" fontId="2" fillId="0" borderId="8" xfId="144" applyNumberFormat="1" applyFont="1" applyFill="1" applyBorder="1" applyAlignment="1">
      <alignment vertical="center"/>
    </xf>
    <xf numFmtId="200" fontId="2" fillId="0" borderId="8" xfId="19" applyNumberFormat="1" applyFont="1" applyFill="1" applyBorder="1" applyAlignment="1">
      <alignment horizontal="right" vertical="center"/>
    </xf>
    <xf numFmtId="9" fontId="4" fillId="0" borderId="8" xfId="29" applyFont="1" applyFill="1" applyBorder="1" applyAlignment="1" applyProtection="1">
      <alignment horizontal="center" vertical="center"/>
    </xf>
    <xf numFmtId="10" fontId="4" fillId="0" borderId="8" xfId="29" applyNumberFormat="1" applyFont="1" applyFill="1" applyBorder="1" applyAlignment="1" applyProtection="1">
      <alignment vertical="center"/>
    </xf>
    <xf numFmtId="41" fontId="23" fillId="0" borderId="8" xfId="97" applyFont="1" applyBorder="1" applyAlignment="1">
      <alignment vertical="center"/>
    </xf>
    <xf numFmtId="10" fontId="2" fillId="0" borderId="9" xfId="29" applyNumberFormat="1" applyFont="1" applyFill="1" applyBorder="1" applyAlignment="1" applyProtection="1">
      <alignment vertical="center"/>
    </xf>
    <xf numFmtId="0" fontId="22" fillId="5" borderId="0" xfId="568" applyFont="1" applyFill="1">
      <alignment vertical="center"/>
    </xf>
    <xf numFmtId="0" fontId="2" fillId="0" borderId="0" xfId="399" applyFill="1"/>
    <xf numFmtId="0" fontId="2" fillId="5" borderId="0" xfId="399" applyFill="1"/>
    <xf numFmtId="0" fontId="22" fillId="0" borderId="0" xfId="568" applyFont="1" applyFill="1">
      <alignment vertical="center"/>
    </xf>
    <xf numFmtId="200" fontId="2" fillId="0" borderId="0" xfId="472" applyNumberFormat="1" applyFont="1" applyFill="1" applyAlignment="1">
      <alignment vertical="center"/>
    </xf>
    <xf numFmtId="200" fontId="22" fillId="0" borderId="0" xfId="472" applyNumberFormat="1" applyFont="1" applyFill="1" applyAlignment="1">
      <alignment vertical="center"/>
    </xf>
    <xf numFmtId="0" fontId="5" fillId="0" borderId="0" xfId="568" applyFont="1" applyFill="1">
      <alignment vertical="center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99" fontId="2" fillId="2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5" fillId="6" borderId="4" xfId="0" applyNumberFormat="1" applyFont="1" applyFill="1" applyBorder="1" applyAlignment="1" applyProtection="1">
      <alignment horizontal="center" vertical="center"/>
    </xf>
    <xf numFmtId="200" fontId="25" fillId="6" borderId="5" xfId="19" applyNumberFormat="1" applyFont="1" applyFill="1" applyBorder="1" applyAlignment="1" applyProtection="1">
      <alignment horizontal="center" vertical="center"/>
    </xf>
    <xf numFmtId="9" fontId="26" fillId="6" borderId="5" xfId="29" applyFont="1" applyFill="1" applyBorder="1" applyAlignment="1" applyProtection="1">
      <alignment horizontal="right" vertical="center"/>
    </xf>
    <xf numFmtId="3" fontId="26" fillId="6" borderId="6" xfId="0" applyNumberFormat="1" applyFont="1" applyFill="1" applyBorder="1" applyAlignment="1" applyProtection="1">
      <alignment horizontal="right" vertical="center"/>
    </xf>
    <xf numFmtId="0" fontId="25" fillId="7" borderId="4" xfId="0" applyNumberFormat="1" applyFont="1" applyFill="1" applyBorder="1" applyAlignment="1" applyProtection="1">
      <alignment horizontal="left" vertical="center"/>
    </xf>
    <xf numFmtId="200" fontId="25" fillId="7" borderId="5" xfId="19" applyNumberFormat="1" applyFont="1" applyFill="1" applyBorder="1" applyAlignment="1" applyProtection="1">
      <alignment horizontal="left" vertical="center"/>
    </xf>
    <xf numFmtId="9" fontId="26" fillId="7" borderId="5" xfId="29" applyFont="1" applyFill="1" applyBorder="1" applyAlignment="1" applyProtection="1">
      <alignment horizontal="right" vertical="center"/>
    </xf>
    <xf numFmtId="3" fontId="26" fillId="7" borderId="6" xfId="0" applyNumberFormat="1" applyFont="1" applyFill="1" applyBorder="1" applyAlignment="1" applyProtection="1">
      <alignment horizontal="right" vertical="center"/>
    </xf>
    <xf numFmtId="0" fontId="26" fillId="0" borderId="4" xfId="0" applyNumberFormat="1" applyFont="1" applyFill="1" applyBorder="1" applyAlignment="1" applyProtection="1">
      <alignment horizontal="left" vertical="center"/>
    </xf>
    <xf numFmtId="200" fontId="26" fillId="0" borderId="5" xfId="19" applyNumberFormat="1" applyFont="1" applyFill="1" applyBorder="1" applyAlignment="1" applyProtection="1">
      <alignment horizontal="left" vertical="center"/>
    </xf>
    <xf numFmtId="9" fontId="26" fillId="0" borderId="5" xfId="29" applyFont="1" applyFill="1" applyBorder="1" applyAlignment="1" applyProtection="1">
      <alignment horizontal="right" vertical="center"/>
    </xf>
    <xf numFmtId="3" fontId="26" fillId="0" borderId="6" xfId="0" applyNumberFormat="1" applyFont="1" applyFill="1" applyBorder="1" applyAlignment="1" applyProtection="1">
      <alignment horizontal="right" vertical="center"/>
    </xf>
    <xf numFmtId="200" fontId="26" fillId="0" borderId="5" xfId="19" applyNumberFormat="1" applyFont="1" applyFill="1" applyBorder="1" applyAlignment="1" applyProtection="1">
      <alignment horizontal="right" vertical="center"/>
    </xf>
    <xf numFmtId="200" fontId="25" fillId="7" borderId="5" xfId="19" applyNumberFormat="1" applyFont="1" applyFill="1" applyBorder="1" applyAlignment="1" applyProtection="1">
      <alignment horizontal="right" vertical="center"/>
    </xf>
    <xf numFmtId="200" fontId="25" fillId="0" borderId="5" xfId="19" applyNumberFormat="1" applyFont="1" applyFill="1" applyBorder="1" applyAlignment="1" applyProtection="1">
      <alignment horizontal="left" vertical="center"/>
    </xf>
    <xf numFmtId="9" fontId="25" fillId="7" borderId="5" xfId="29" applyFont="1" applyFill="1" applyBorder="1" applyAlignment="1" applyProtection="1">
      <alignment horizontal="right" vertical="center"/>
    </xf>
    <xf numFmtId="200" fontId="26" fillId="0" borderId="5" xfId="472" applyNumberFormat="1" applyFont="1" applyFill="1" applyBorder="1" applyAlignment="1">
      <alignment vertical="center"/>
    </xf>
    <xf numFmtId="0" fontId="26" fillId="0" borderId="7" xfId="0" applyNumberFormat="1" applyFont="1" applyFill="1" applyBorder="1" applyAlignment="1" applyProtection="1">
      <alignment horizontal="left" vertical="center"/>
    </xf>
    <xf numFmtId="200" fontId="26" fillId="0" borderId="8" xfId="19" applyNumberFormat="1" applyFont="1" applyFill="1" applyBorder="1" applyAlignment="1" applyProtection="1">
      <alignment horizontal="right" vertical="center"/>
    </xf>
    <xf numFmtId="200" fontId="26" fillId="0" borderId="8" xfId="472" applyNumberFormat="1" applyFont="1" applyFill="1" applyBorder="1" applyAlignment="1">
      <alignment vertical="center"/>
    </xf>
    <xf numFmtId="9" fontId="26" fillId="0" borderId="8" xfId="29" applyFont="1" applyFill="1" applyBorder="1" applyAlignment="1" applyProtection="1">
      <alignment horizontal="right" vertical="center"/>
    </xf>
    <xf numFmtId="3" fontId="26" fillId="0" borderId="9" xfId="0" applyNumberFormat="1" applyFont="1" applyFill="1" applyBorder="1" applyAlignment="1" applyProtection="1">
      <alignment horizontal="right" vertical="center"/>
    </xf>
    <xf numFmtId="0" fontId="2" fillId="8" borderId="0" xfId="0" applyFont="1" applyFill="1" applyAlignment="1"/>
    <xf numFmtId="0" fontId="2" fillId="9" borderId="0" xfId="0" applyFont="1" applyFill="1" applyAlignment="1"/>
    <xf numFmtId="0" fontId="2" fillId="0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8" fillId="0" borderId="4" xfId="0" applyNumberFormat="1" applyFont="1" applyFill="1" applyBorder="1" applyAlignment="1" applyProtection="1">
      <alignment horizontal="left" vertical="center"/>
    </xf>
    <xf numFmtId="3" fontId="26" fillId="0" borderId="5" xfId="0" applyNumberFormat="1" applyFont="1" applyFill="1" applyBorder="1" applyAlignment="1" applyProtection="1">
      <alignment horizontal="right" vertical="center"/>
    </xf>
    <xf numFmtId="9" fontId="26" fillId="0" borderId="5" xfId="29" applyFont="1" applyFill="1" applyBorder="1" applyAlignment="1">
      <alignment horizontal="center"/>
    </xf>
    <xf numFmtId="200" fontId="2" fillId="0" borderId="6" xfId="19" applyNumberFormat="1" applyFont="1" applyFill="1" applyBorder="1" applyAlignment="1"/>
    <xf numFmtId="0" fontId="28" fillId="9" borderId="4" xfId="0" applyNumberFormat="1" applyFont="1" applyFill="1" applyBorder="1" applyAlignment="1" applyProtection="1">
      <alignment horizontal="left" vertical="center"/>
    </xf>
    <xf numFmtId="3" fontId="26" fillId="9" borderId="5" xfId="0" applyNumberFormat="1" applyFont="1" applyFill="1" applyBorder="1" applyAlignment="1" applyProtection="1">
      <alignment horizontal="right" vertical="center"/>
    </xf>
    <xf numFmtId="9" fontId="26" fillId="9" borderId="5" xfId="29" applyFont="1" applyFill="1" applyBorder="1" applyAlignment="1">
      <alignment horizontal="center"/>
    </xf>
    <xf numFmtId="200" fontId="2" fillId="9" borderId="6" xfId="19" applyNumberFormat="1" applyFont="1" applyFill="1" applyBorder="1" applyAlignment="1"/>
    <xf numFmtId="0" fontId="28" fillId="8" borderId="4" xfId="0" applyNumberFormat="1" applyFont="1" applyFill="1" applyBorder="1" applyAlignment="1" applyProtection="1">
      <alignment horizontal="left" vertical="center"/>
    </xf>
    <xf numFmtId="3" fontId="26" fillId="8" borderId="5" xfId="0" applyNumberFormat="1" applyFont="1" applyFill="1" applyBorder="1" applyAlignment="1" applyProtection="1">
      <alignment horizontal="right" vertical="center"/>
    </xf>
    <xf numFmtId="9" fontId="26" fillId="8" borderId="5" xfId="29" applyFont="1" applyFill="1" applyBorder="1" applyAlignment="1">
      <alignment horizontal="center"/>
    </xf>
    <xf numFmtId="200" fontId="2" fillId="8" borderId="6" xfId="19" applyNumberFormat="1" applyFont="1" applyFill="1" applyBorder="1" applyAlignment="1"/>
    <xf numFmtId="0" fontId="29" fillId="0" borderId="4" xfId="0" applyNumberFormat="1" applyFont="1" applyFill="1" applyBorder="1" applyAlignment="1" applyProtection="1">
      <alignment horizontal="left" vertical="center"/>
    </xf>
    <xf numFmtId="3" fontId="30" fillId="0" borderId="5" xfId="0" applyNumberFormat="1" applyFont="1" applyFill="1" applyBorder="1" applyAlignment="1" applyProtection="1">
      <alignment horizontal="right" vertical="center"/>
    </xf>
    <xf numFmtId="0" fontId="29" fillId="0" borderId="7" xfId="0" applyNumberFormat="1" applyFont="1" applyFill="1" applyBorder="1" applyAlignment="1" applyProtection="1">
      <alignment horizontal="left" vertical="center"/>
    </xf>
    <xf numFmtId="0" fontId="28" fillId="9" borderId="14" xfId="0" applyNumberFormat="1" applyFont="1" applyFill="1" applyBorder="1" applyAlignment="1" applyProtection="1">
      <alignment horizontal="left" vertical="center"/>
    </xf>
    <xf numFmtId="0" fontId="28" fillId="0" borderId="7" xfId="0" applyNumberFormat="1" applyFont="1" applyFill="1" applyBorder="1" applyAlignment="1" applyProtection="1">
      <alignment horizontal="left" vertical="center"/>
    </xf>
    <xf numFmtId="3" fontId="26" fillId="0" borderId="8" xfId="0" applyNumberFormat="1" applyFont="1" applyFill="1" applyBorder="1" applyAlignment="1" applyProtection="1">
      <alignment horizontal="right" vertical="center"/>
    </xf>
    <xf numFmtId="9" fontId="26" fillId="0" borderId="8" xfId="29" applyFont="1" applyFill="1" applyBorder="1" applyAlignment="1">
      <alignment horizontal="center"/>
    </xf>
    <xf numFmtId="200" fontId="2" fillId="0" borderId="9" xfId="19" applyNumberFormat="1" applyFont="1" applyFill="1" applyBorder="1" applyAlignment="1"/>
    <xf numFmtId="0" fontId="2" fillId="0" borderId="0" xfId="561"/>
    <xf numFmtId="0" fontId="2" fillId="0" borderId="0" xfId="561" applyFill="1"/>
    <xf numFmtId="177" fontId="2" fillId="0" borderId="0" xfId="29" applyNumberFormat="1" applyFont="1" applyFill="1" applyBorder="1" applyAlignment="1" applyProtection="1"/>
    <xf numFmtId="0" fontId="5" fillId="0" borderId="0" xfId="561" applyFont="1"/>
    <xf numFmtId="0" fontId="9" fillId="0" borderId="0" xfId="529" applyFont="1" applyAlignment="1">
      <alignment horizontal="center" vertical="center"/>
    </xf>
    <xf numFmtId="0" fontId="9" fillId="0" borderId="0" xfId="529" applyFont="1" applyFill="1" applyAlignment="1">
      <alignment horizontal="center" vertical="center"/>
    </xf>
    <xf numFmtId="0" fontId="2" fillId="0" borderId="0" xfId="561" applyFont="1" applyAlignment="1">
      <alignment vertical="center"/>
    </xf>
    <xf numFmtId="0" fontId="2" fillId="0" borderId="0" xfId="561" applyFont="1"/>
    <xf numFmtId="0" fontId="23" fillId="0" borderId="0" xfId="529" applyFont="1" applyFill="1"/>
    <xf numFmtId="0" fontId="23" fillId="0" borderId="0" xfId="529" applyFont="1"/>
    <xf numFmtId="0" fontId="23" fillId="0" borderId="15" xfId="529" applyFont="1" applyBorder="1" applyAlignment="1">
      <alignment horizontal="right" vertical="center"/>
    </xf>
    <xf numFmtId="0" fontId="31" fillId="0" borderId="1" xfId="529" applyFont="1" applyBorder="1" applyAlignment="1">
      <alignment horizontal="center" vertical="center"/>
    </xf>
    <xf numFmtId="0" fontId="31" fillId="0" borderId="2" xfId="529" applyFont="1" applyBorder="1" applyAlignment="1">
      <alignment horizontal="center" vertical="center" wrapText="1"/>
    </xf>
    <xf numFmtId="0" fontId="31" fillId="0" borderId="2" xfId="529" applyNumberFormat="1" applyFont="1" applyBorder="1" applyAlignment="1">
      <alignment horizontal="center" vertical="center" wrapText="1"/>
    </xf>
    <xf numFmtId="0" fontId="31" fillId="0" borderId="2" xfId="529" applyNumberFormat="1" applyFont="1" applyFill="1" applyBorder="1" applyAlignment="1">
      <alignment horizontal="center" vertical="center" wrapText="1"/>
    </xf>
    <xf numFmtId="0" fontId="3" fillId="0" borderId="2" xfId="529" applyFont="1" applyFill="1" applyBorder="1" applyAlignment="1">
      <alignment horizontal="center" vertical="center" wrapText="1"/>
    </xf>
    <xf numFmtId="183" fontId="3" fillId="0" borderId="2" xfId="144" applyNumberFormat="1" applyFont="1" applyFill="1" applyBorder="1" applyAlignment="1">
      <alignment horizontal="center" vertical="center" wrapText="1"/>
    </xf>
    <xf numFmtId="196" fontId="3" fillId="0" borderId="2" xfId="144" applyNumberFormat="1" applyFont="1" applyFill="1" applyBorder="1" applyAlignment="1">
      <alignment horizontal="center" vertical="center" wrapText="1"/>
    </xf>
    <xf numFmtId="0" fontId="4" fillId="10" borderId="4" xfId="529" applyFont="1" applyFill="1" applyBorder="1" applyAlignment="1">
      <alignment horizontal="center" vertical="center"/>
    </xf>
    <xf numFmtId="200" fontId="4" fillId="10" borderId="5" xfId="19" applyNumberFormat="1" applyFont="1" applyFill="1" applyBorder="1" applyAlignment="1" applyProtection="1">
      <alignment horizontal="right" vertical="center"/>
    </xf>
    <xf numFmtId="200" fontId="4" fillId="0" borderId="5" xfId="19" applyNumberFormat="1" applyFont="1" applyFill="1" applyBorder="1" applyAlignment="1" applyProtection="1">
      <alignment horizontal="right" vertical="center"/>
    </xf>
    <xf numFmtId="183" fontId="4" fillId="0" borderId="5" xfId="529" applyNumberFormat="1" applyFont="1" applyFill="1" applyBorder="1" applyAlignment="1">
      <alignment horizontal="right" vertical="center"/>
    </xf>
    <xf numFmtId="0" fontId="23" fillId="0" borderId="4" xfId="529" applyFont="1" applyFill="1" applyBorder="1" applyAlignment="1">
      <alignment horizontal="left" vertical="center"/>
    </xf>
    <xf numFmtId="182" fontId="2" fillId="0" borderId="5" xfId="19" applyNumberFormat="1" applyFont="1" applyBorder="1" applyAlignment="1">
      <alignment horizontal="right" vertical="center" shrinkToFit="1"/>
    </xf>
    <xf numFmtId="200" fontId="23" fillId="0" borderId="5" xfId="19" applyNumberFormat="1" applyFont="1" applyFill="1" applyBorder="1" applyAlignment="1" applyProtection="1">
      <alignment horizontal="center" vertical="center"/>
    </xf>
    <xf numFmtId="200" fontId="23" fillId="0" borderId="5" xfId="19" applyNumberFormat="1" applyFont="1" applyFill="1" applyBorder="1" applyAlignment="1">
      <alignment vertical="center"/>
    </xf>
    <xf numFmtId="177" fontId="23" fillId="0" borderId="5" xfId="29" applyNumberFormat="1" applyFont="1" applyFill="1" applyBorder="1" applyAlignment="1">
      <alignment horizontal="right" vertical="center"/>
    </xf>
    <xf numFmtId="0" fontId="32" fillId="0" borderId="4" xfId="529" applyFont="1" applyFill="1" applyBorder="1" applyAlignment="1">
      <alignment horizontal="left" vertical="center"/>
    </xf>
    <xf numFmtId="200" fontId="32" fillId="0" borderId="5" xfId="19" applyNumberFormat="1" applyFont="1" applyFill="1" applyBorder="1" applyAlignment="1" applyProtection="1">
      <alignment horizontal="center" vertical="center"/>
    </xf>
    <xf numFmtId="200" fontId="2" fillId="2" borderId="5" xfId="19" applyNumberFormat="1" applyFont="1" applyFill="1" applyBorder="1" applyAlignment="1" applyProtection="1">
      <alignment horizontal="center" vertical="center"/>
    </xf>
    <xf numFmtId="0" fontId="33" fillId="0" borderId="4" xfId="529" applyFont="1" applyFill="1" applyBorder="1" applyAlignment="1">
      <alignment horizontal="left" vertical="center"/>
    </xf>
    <xf numFmtId="200" fontId="2" fillId="0" borderId="5" xfId="19" applyNumberFormat="1" applyFont="1" applyBorder="1" applyAlignment="1">
      <alignment horizontal="right" vertical="center"/>
    </xf>
    <xf numFmtId="200" fontId="2" fillId="0" borderId="5" xfId="19" applyNumberFormat="1" applyFont="1" applyFill="1" applyBorder="1" applyAlignment="1" applyProtection="1">
      <alignment horizontal="center" vertical="center"/>
    </xf>
    <xf numFmtId="0" fontId="23" fillId="0" borderId="7" xfId="529" applyFont="1" applyFill="1" applyBorder="1" applyAlignment="1">
      <alignment horizontal="left" vertical="center"/>
    </xf>
    <xf numFmtId="200" fontId="2" fillId="0" borderId="8" xfId="19" applyNumberFormat="1" applyFont="1" applyBorder="1" applyAlignment="1">
      <alignment horizontal="right" vertical="center"/>
    </xf>
    <xf numFmtId="200" fontId="2" fillId="2" borderId="8" xfId="19" applyNumberFormat="1" applyFont="1" applyFill="1" applyBorder="1" applyAlignment="1" applyProtection="1">
      <alignment horizontal="center" vertical="center"/>
    </xf>
    <xf numFmtId="200" fontId="2" fillId="0" borderId="8" xfId="19" applyNumberFormat="1" applyFont="1" applyFill="1" applyBorder="1" applyAlignment="1" applyProtection="1">
      <alignment horizontal="center" vertical="center"/>
    </xf>
    <xf numFmtId="177" fontId="23" fillId="0" borderId="8" xfId="29" applyNumberFormat="1" applyFont="1" applyFill="1" applyBorder="1" applyAlignment="1">
      <alignment horizontal="right" vertical="center"/>
    </xf>
    <xf numFmtId="177" fontId="2" fillId="0" borderId="8" xfId="29" applyNumberFormat="1" applyFont="1" applyFill="1" applyBorder="1" applyAlignment="1" applyProtection="1">
      <alignment horizontal="right" vertical="center"/>
    </xf>
    <xf numFmtId="177" fontId="9" fillId="0" borderId="0" xfId="29" applyNumberFormat="1" applyFont="1" applyFill="1" applyBorder="1" applyAlignment="1" applyProtection="1">
      <alignment horizontal="center" vertical="center"/>
    </xf>
    <xf numFmtId="177" fontId="23" fillId="0" borderId="15" xfId="29" applyNumberFormat="1" applyFont="1" applyFill="1" applyBorder="1" applyAlignment="1" applyProtection="1">
      <alignment horizontal="right" vertical="center"/>
    </xf>
    <xf numFmtId="196" fontId="3" fillId="0" borderId="3" xfId="144" applyNumberFormat="1" applyFont="1" applyFill="1" applyBorder="1" applyAlignment="1">
      <alignment horizontal="center" vertical="center" wrapText="1"/>
    </xf>
    <xf numFmtId="177" fontId="34" fillId="0" borderId="6" xfId="29" applyNumberFormat="1" applyFont="1" applyFill="1" applyBorder="1" applyAlignment="1" applyProtection="1">
      <alignment horizontal="right" vertical="center"/>
    </xf>
    <xf numFmtId="177" fontId="23" fillId="0" borderId="6" xfId="29" applyNumberFormat="1" applyFont="1" applyFill="1" applyBorder="1" applyAlignment="1" applyProtection="1">
      <alignment vertical="center"/>
    </xf>
    <xf numFmtId="177" fontId="23" fillId="0" borderId="9" xfId="29" applyNumberFormat="1" applyFont="1" applyFill="1" applyBorder="1" applyAlignment="1" applyProtection="1">
      <alignment vertical="center"/>
    </xf>
    <xf numFmtId="0" fontId="6" fillId="0" borderId="0" xfId="144" applyFont="1" applyFill="1" applyAlignment="1">
      <alignment vertical="top"/>
    </xf>
    <xf numFmtId="0" fontId="0" fillId="0" borderId="0" xfId="144" applyFont="1" applyFill="1" applyAlignment="1">
      <alignment vertical="center" wrapText="1"/>
    </xf>
    <xf numFmtId="0" fontId="3" fillId="0" borderId="0" xfId="144" applyFont="1" applyFill="1" applyAlignment="1">
      <alignment vertical="center"/>
    </xf>
    <xf numFmtId="0" fontId="35" fillId="0" borderId="0" xfId="144" applyFont="1" applyFill="1" applyAlignment="1">
      <alignment vertical="center"/>
    </xf>
    <xf numFmtId="0" fontId="0" fillId="0" borderId="0" xfId="144" applyFont="1" applyFill="1" applyAlignment="1">
      <alignment vertical="center"/>
    </xf>
    <xf numFmtId="183" fontId="0" fillId="0" borderId="0" xfId="144" applyNumberFormat="1" applyFont="1" applyFill="1" applyAlignment="1">
      <alignment vertical="center"/>
    </xf>
    <xf numFmtId="196" fontId="0" fillId="0" borderId="0" xfId="144" applyNumberFormat="1" applyFont="1" applyFill="1" applyAlignment="1">
      <alignment vertical="center"/>
    </xf>
    <xf numFmtId="0" fontId="36" fillId="0" borderId="0" xfId="144" applyFont="1" applyFill="1" applyAlignment="1">
      <alignment vertical="center"/>
    </xf>
    <xf numFmtId="0" fontId="9" fillId="0" borderId="0" xfId="144" applyFont="1" applyFill="1" applyAlignment="1">
      <alignment horizontal="center" vertical="center"/>
    </xf>
    <xf numFmtId="0" fontId="37" fillId="0" borderId="0" xfId="144" applyFont="1" applyFill="1" applyAlignment="1">
      <alignment horizontal="center" vertical="center"/>
    </xf>
    <xf numFmtId="0" fontId="23" fillId="0" borderId="0" xfId="144" applyFont="1" applyFill="1" applyAlignment="1">
      <alignment vertical="center"/>
    </xf>
    <xf numFmtId="183" fontId="23" fillId="0" borderId="0" xfId="144" applyNumberFormat="1" applyFont="1" applyFill="1" applyAlignment="1">
      <alignment vertical="center"/>
    </xf>
    <xf numFmtId="196" fontId="23" fillId="0" borderId="0" xfId="144" applyNumberFormat="1" applyFont="1" applyFill="1" applyAlignment="1">
      <alignment horizontal="right" vertical="center"/>
    </xf>
    <xf numFmtId="0" fontId="3" fillId="0" borderId="1" xfId="144" applyFont="1" applyFill="1" applyBorder="1" applyAlignment="1">
      <alignment horizontal="centerContinuous" vertical="center" wrapText="1"/>
    </xf>
    <xf numFmtId="0" fontId="3" fillId="0" borderId="4" xfId="144" applyFont="1" applyFill="1" applyBorder="1" applyAlignment="1">
      <alignment horizontal="left" vertical="center" wrapText="1" indent="1"/>
    </xf>
    <xf numFmtId="183" fontId="23" fillId="0" borderId="5" xfId="144" applyNumberFormat="1" applyFont="1" applyFill="1" applyBorder="1" applyAlignment="1">
      <alignment horizontal="right" vertical="center"/>
    </xf>
    <xf numFmtId="177" fontId="23" fillId="0" borderId="5" xfId="184" applyNumberFormat="1" applyFont="1" applyFill="1" applyBorder="1" applyAlignment="1">
      <alignment vertical="center"/>
    </xf>
    <xf numFmtId="177" fontId="23" fillId="0" borderId="6" xfId="184" applyNumberFormat="1" applyFont="1" applyFill="1" applyBorder="1" applyAlignment="1">
      <alignment vertical="center"/>
    </xf>
    <xf numFmtId="0" fontId="3" fillId="0" borderId="4" xfId="144" applyFont="1" applyFill="1" applyBorder="1" applyAlignment="1">
      <alignment horizontal="left" vertical="center" indent="1"/>
    </xf>
    <xf numFmtId="0" fontId="23" fillId="0" borderId="4" xfId="144" applyFont="1" applyFill="1" applyBorder="1" applyAlignment="1">
      <alignment horizontal="left" vertical="center" indent="1"/>
    </xf>
    <xf numFmtId="183" fontId="23" fillId="0" borderId="5" xfId="184" applyNumberFormat="1" applyFont="1" applyFill="1" applyBorder="1" applyAlignment="1">
      <alignment horizontal="right" vertical="center"/>
    </xf>
    <xf numFmtId="0" fontId="33" fillId="0" borderId="4" xfId="144" applyFont="1" applyFill="1" applyBorder="1" applyAlignment="1">
      <alignment horizontal="left" vertical="center" indent="1"/>
    </xf>
    <xf numFmtId="0" fontId="23" fillId="0" borderId="7" xfId="144" applyFont="1" applyFill="1" applyBorder="1" applyAlignment="1">
      <alignment horizontal="left" vertical="center" indent="1"/>
    </xf>
    <xf numFmtId="183" fontId="23" fillId="0" borderId="8" xfId="184" applyNumberFormat="1" applyFont="1" applyFill="1" applyBorder="1" applyAlignment="1">
      <alignment horizontal="right" vertical="center"/>
    </xf>
    <xf numFmtId="177" fontId="23" fillId="0" borderId="8" xfId="184" applyNumberFormat="1" applyFont="1" applyFill="1" applyBorder="1" applyAlignment="1">
      <alignment vertical="center"/>
    </xf>
    <xf numFmtId="177" fontId="23" fillId="0" borderId="9" xfId="184" applyNumberFormat="1" applyFont="1" applyFill="1" applyBorder="1" applyAlignment="1">
      <alignment vertical="center"/>
    </xf>
    <xf numFmtId="183" fontId="6" fillId="0" borderId="0" xfId="144" applyNumberFormat="1" applyFont="1" applyFill="1" applyAlignment="1">
      <alignment vertical="top"/>
    </xf>
    <xf numFmtId="183" fontId="0" fillId="0" borderId="0" xfId="144" applyNumberFormat="1" applyFont="1" applyFill="1" applyAlignment="1">
      <alignment horizontal="right" vertical="center"/>
    </xf>
    <xf numFmtId="183" fontId="0" fillId="0" borderId="0" xfId="144" applyNumberFormat="1" applyFont="1" applyFill="1" applyAlignment="1">
      <alignment vertical="center" wrapText="1"/>
    </xf>
    <xf numFmtId="177" fontId="3" fillId="0" borderId="0" xfId="144" applyNumberFormat="1" applyFont="1" applyFill="1" applyAlignment="1">
      <alignment vertical="center"/>
    </xf>
    <xf numFmtId="183" fontId="3" fillId="0" borderId="0" xfId="144" applyNumberFormat="1" applyFont="1" applyFill="1" applyAlignment="1">
      <alignment vertical="center"/>
    </xf>
    <xf numFmtId="183" fontId="35" fillId="0" borderId="0" xfId="144" applyNumberFormat="1" applyFont="1" applyFill="1" applyAlignment="1">
      <alignment vertical="center"/>
    </xf>
    <xf numFmtId="0" fontId="2" fillId="0" borderId="0" xfId="793" applyFont="1"/>
    <xf numFmtId="0" fontId="5" fillId="0" borderId="0" xfId="793" applyFont="1"/>
    <xf numFmtId="0" fontId="12" fillId="0" borderId="0" xfId="793" applyFont="1"/>
    <xf numFmtId="0" fontId="38" fillId="0" borderId="0" xfId="793" applyFont="1" applyAlignment="1">
      <alignment horizontal="center" wrapText="1"/>
    </xf>
    <xf numFmtId="57" fontId="39" fillId="0" borderId="0" xfId="793" applyNumberFormat="1" applyFont="1" applyAlignment="1">
      <alignment horizontal="center"/>
    </xf>
    <xf numFmtId="0" fontId="12" fillId="0" borderId="0" xfId="793" applyFont="1" applyAlignment="1">
      <alignment horizontal="left" vertical="center" wrapText="1"/>
    </xf>
  </cellXfs>
  <cellStyles count="842">
    <cellStyle name="常规" xfId="0" builtinId="0"/>
    <cellStyle name="差_gdp" xfId="1"/>
    <cellStyle name="货币[0]" xfId="2" builtinId="7"/>
    <cellStyle name="20% - 强调文字颜色 3" xfId="3" builtinId="38"/>
    <cellStyle name="差_行政公检法测算_民生政策最低支出需求" xfId="4"/>
    <cellStyle name="输入" xfId="5" builtinId="20"/>
    <cellStyle name="差_30云南_1" xfId="6"/>
    <cellStyle name="货币" xfId="7" builtinId="4"/>
    <cellStyle name="差_一般预算支出口径剔除表" xfId="8"/>
    <cellStyle name="好_34青海" xfId="9"/>
    <cellStyle name="差_30云南_1_财力性转移支付2010年预算参考数" xfId="10"/>
    <cellStyle name="Accent2 - 40%" xfId="11"/>
    <cellStyle name="千位分隔[0]" xfId="12" builtinId="6"/>
    <cellStyle name="好_人员工资和公用经费3" xfId="13"/>
    <cellStyle name="差_县市旗测算20080508" xfId="14"/>
    <cellStyle name="40% - 强调文字颜色 3" xfId="15" builtinId="39"/>
    <cellStyle name="计算 2" xfId="16"/>
    <cellStyle name="差" xfId="17" builtinId="27"/>
    <cellStyle name="好_分析缺口率_财力性转移支付2010年预算参考数" xfId="18"/>
    <cellStyle name="千位分隔" xfId="19" builtinId="3"/>
    <cellStyle name="差_市辖区测算-新科目（20080626）" xfId="20"/>
    <cellStyle name="超链接" xfId="21" builtinId="8"/>
    <cellStyle name="差_缺口县区测算(财政部标准)" xfId="22"/>
    <cellStyle name="Accent2 - 60%" xfId="23"/>
    <cellStyle name="60% - 强调文字颜色 3" xfId="24" builtinId="40"/>
    <cellStyle name="好_其他部门(按照总人口测算）—20080416_不含人员经费系数_财力性转移支付2010年预算参考数" xfId="25"/>
    <cellStyle name="好_34青海_1_财力性转移支付2010年预算参考数" xfId="26"/>
    <cellStyle name="差_行政（人员）_民生政策最低支出需求" xfId="27"/>
    <cellStyle name="好_县市旗测算20080508_县市旗测算-新科目（含人口规模效应）" xfId="28"/>
    <cellStyle name="百分比" xfId="29" builtinId="5"/>
    <cellStyle name="已访问的超链接" xfId="30" builtinId="9"/>
    <cellStyle name="差_安徽 缺口县区测算(地方填报)1_财力性转移支付2010年预算参考数" xfId="31"/>
    <cellStyle name="常规 6" xfId="32"/>
    <cellStyle name="好_行政(燃修费)_财力性转移支付2010年预算参考数" xfId="33"/>
    <cellStyle name="注释" xfId="34" builtinId="10"/>
    <cellStyle name="好_行政（人员）_民生政策最低支出需求_财力性转移支付2010年预算参考数" xfId="35"/>
    <cellStyle name="60% - 强调文字颜色 2" xfId="36" builtinId="36"/>
    <cellStyle name="好_行政公检法测算_民生政策最低支出需求" xfId="37"/>
    <cellStyle name="好_教育(按照总人口测算）—20080416_不含人员经费系数_财力性转移支付2010年预算参考数" xfId="38"/>
    <cellStyle name="标题 4" xfId="39" builtinId="19"/>
    <cellStyle name="好_人员工资和公用经费" xfId="40"/>
    <cellStyle name="警告文本" xfId="41" builtinId="11"/>
    <cellStyle name="标题" xfId="42" builtinId="15"/>
    <cellStyle name="差_2006年28四川" xfId="43"/>
    <cellStyle name="解释性文本" xfId="44" builtinId="53"/>
    <cellStyle name="百分比 4" xfId="45"/>
    <cellStyle name="标题 1" xfId="46" builtinId="16"/>
    <cellStyle name="差_测算结果汇总_财力性转移支付2010年预算参考数" xfId="47"/>
    <cellStyle name="标题 2" xfId="48" builtinId="17"/>
    <cellStyle name="差_农林水和城市维护标准支出20080505－县区合计_财力性转移支付2010年预算参考数" xfId="49"/>
    <cellStyle name="差_核定人数下发表" xfId="50"/>
    <cellStyle name="百分比 5" xfId="51"/>
    <cellStyle name="好_Book2_财力性转移支付2010年预算参考数" xfId="52"/>
    <cellStyle name="差_测算结果_财力性转移支付2010年预算参考数" xfId="53"/>
    <cellStyle name="60% - 强调文字颜色 1" xfId="54" builtinId="32"/>
    <cellStyle name="好_汇总表_财力性转移支付2010年预算参考数" xfId="55"/>
    <cellStyle name="标题 3" xfId="56" builtinId="18"/>
    <cellStyle name="好_危改资金测算_财力性转移支付2010年预算参考数" xfId="57"/>
    <cellStyle name="60% - 强调文字颜色 4" xfId="58" builtinId="44"/>
    <cellStyle name="输出" xfId="59" builtinId="21"/>
    <cellStyle name="Input" xfId="60"/>
    <cellStyle name="常规 26" xfId="61"/>
    <cellStyle name="计算" xfId="62" builtinId="22"/>
    <cellStyle name="40% - 强调文字颜色 4 2" xfId="63"/>
    <cellStyle name="差_2007一般预算支出口径剔除表" xfId="64"/>
    <cellStyle name="检查单元格" xfId="65" builtinId="23"/>
    <cellStyle name="好_青海 缺口县区测算(地方填报)_财力性转移支付2010年预算参考数" xfId="66"/>
    <cellStyle name="20% - 强调文字颜色 6" xfId="67" builtinId="50"/>
    <cellStyle name="好_县市旗测算-新科目（20080626）_不含人员经费系数_财力性转移支付2010年预算参考数" xfId="68"/>
    <cellStyle name="Currency [0]" xfId="69"/>
    <cellStyle name="好_数据--基础数据--预算组--2015年人代会预算部分--2015.01.20--人代会前第6稿--按姚局意见改--调市级项级明细" xfId="70"/>
    <cellStyle name="强调文字颜色 2" xfId="71" builtinId="33"/>
    <cellStyle name="链接单元格" xfId="72" builtinId="24"/>
    <cellStyle name="好_28四川_财力性转移支付2010年预算参考数" xfId="73"/>
    <cellStyle name="汇总" xfId="74" builtinId="25"/>
    <cellStyle name="差_Book2" xfId="75"/>
    <cellStyle name="好_云南 缺口县区测算(地方填报)" xfId="76"/>
    <cellStyle name="差_平邑_财力性转移支付2010年预算参考数" xfId="77"/>
    <cellStyle name="好_市辖区测算-新科目（20080626）_财力性转移支付2010年预算参考数" xfId="78"/>
    <cellStyle name="好" xfId="79" builtinId="26"/>
    <cellStyle name="千位[0]_(人代会用)" xfId="80"/>
    <cellStyle name="差_教育(按照总人口测算）—20080416_县市旗测算-新科目（含人口规模效应）_财力性转移支付2010年预算参考数" xfId="81"/>
    <cellStyle name="Heading 3" xfId="82"/>
    <cellStyle name="适中" xfId="83" builtinId="28"/>
    <cellStyle name="20% - 强调文字颜色 5" xfId="84" builtinId="46"/>
    <cellStyle name="强调文字颜色 1" xfId="85" builtinId="29"/>
    <cellStyle name="差_行政（人员）_县市旗测算-新科目（含人口规模效应）" xfId="86"/>
    <cellStyle name="20% - 强调文字颜色 1" xfId="87" builtinId="30"/>
    <cellStyle name="40% - 强调文字颜色 1" xfId="88" builtinId="31"/>
    <cellStyle name="差_县市旗测算-新科目（20080626）_不含人员经费系数" xfId="89"/>
    <cellStyle name="好_市辖区测算20080510_县市旗测算-新科目（含人口规模效应）_财力性转移支付2010年预算参考数" xfId="90"/>
    <cellStyle name="好_同德_财力性转移支付2010年预算参考数" xfId="91"/>
    <cellStyle name="好_gdp" xfId="92"/>
    <cellStyle name="输出 2" xfId="93"/>
    <cellStyle name="20% - 强调文字颜色 2" xfId="94" builtinId="34"/>
    <cellStyle name="40% - 强调文字颜色 2" xfId="95" builtinId="35"/>
    <cellStyle name="差_教育(按照总人口测算）—20080416_不含人员经费系数_财力性转移支付2010年预算参考数" xfId="96"/>
    <cellStyle name="千位分隔[0] 2" xfId="97"/>
    <cellStyle name="强调文字颜色 3" xfId="98" builtinId="37"/>
    <cellStyle name="好_卫生(按照总人口测算）—20080416_县市旗测算-新科目（含人口规模效应）_财力性转移支付2010年预算参考数" xfId="99"/>
    <cellStyle name="千位分隔[0] 3" xfId="100"/>
    <cellStyle name="差_2006年34青海_财力性转移支付2010年预算参考数" xfId="101"/>
    <cellStyle name="差_其他部门(按照总人口测算）—20080416_不含人员经费系数_财力性转移支付2010年预算参考数" xfId="102"/>
    <cellStyle name="强调文字颜色 4" xfId="103" builtinId="41"/>
    <cellStyle name="20% - 强调文字颜色 4" xfId="104" builtinId="42"/>
    <cellStyle name="好_其他部门(按照总人口测算）—20080416_县市旗测算-新科目（含人口规模效应）_财力性转移支付2010年预算参考数" xfId="105"/>
    <cellStyle name="40% - 强调文字颜色 4" xfId="106" builtinId="43"/>
    <cellStyle name="强调文字颜色 5" xfId="107" builtinId="45"/>
    <cellStyle name="差_行政公检法测算_县市旗测算-新科目（含人口规模效应）" xfId="108"/>
    <cellStyle name="40% - 强调文字颜色 5" xfId="109" builtinId="47"/>
    <cellStyle name="差_行政(燃修费)_民生政策最低支出需求" xfId="110"/>
    <cellStyle name="差_2006年全省财力计算表（中央、决算）" xfId="111"/>
    <cellStyle name="差_分县成本差异系数_民生政策最低支出需求_财力性转移支付2010年预算参考数" xfId="112"/>
    <cellStyle name="差_市辖区测算20080510_民生政策最低支出需求_财力性转移支付2010年预算参考数" xfId="113"/>
    <cellStyle name="60% - 强调文字颜色 5" xfId="114" builtinId="48"/>
    <cellStyle name="强调文字颜色 6" xfId="115" builtinId="49"/>
    <cellStyle name="差_2_财力性转移支付2010年预算参考数" xfId="116"/>
    <cellStyle name="好_成本差异系数" xfId="117"/>
    <cellStyle name="适中 2" xfId="118"/>
    <cellStyle name="好_22湖南_财力性转移支付2010年预算参考数" xfId="119"/>
    <cellStyle name="40% - 强调文字颜色 6" xfId="120" builtinId="51"/>
    <cellStyle name="60% - 强调文字颜色 6" xfId="121" builtinId="52"/>
    <cellStyle name="差_市辖区测算-新科目（20080626）_民生政策最低支出需求_财力性转移支付2010年预算参考数" xfId="122"/>
    <cellStyle name="差_第五部分(才淼、饶永宏）" xfId="123"/>
    <cellStyle name="常规 25" xfId="124"/>
    <cellStyle name="差_2006年水利统计指标统计表_财力性转移支付2010年预算参考数" xfId="125"/>
    <cellStyle name="千分位_ 白土" xfId="126"/>
    <cellStyle name="常规 4 2" xfId="127"/>
    <cellStyle name="好_汇总表4_财力性转移支付2010年预算参考数" xfId="128"/>
    <cellStyle name="好_市辖区测算-新科目（20080626）_不含人员经费系数_财力性转移支付2010年预算参考数" xfId="129"/>
    <cellStyle name="标题 4 2" xfId="130"/>
    <cellStyle name="千位分隔 3" xfId="131"/>
    <cellStyle name="60% - 强调文字颜色 2 2" xfId="132"/>
    <cellStyle name="好_县市旗测算20080508_不含人员经费系数_财力性转移支付2010年预算参考数" xfId="133"/>
    <cellStyle name="常规 5" xfId="134"/>
    <cellStyle name="差_34青海_财力性转移支付2010年预算参考数" xfId="135"/>
    <cellStyle name="好_社保处下达区县2015年指标（第二批）" xfId="136"/>
    <cellStyle name="差_文体广播事业(按照总人口测算）—20080416_民生政策最低支出需求_财力性转移支付2010年预算参考数" xfId="137"/>
    <cellStyle name="好_成本差异系数（含人口规模）" xfId="138"/>
    <cellStyle name="差_行政公检法测算_县市旗测算-新科目（含人口规模效应）_财力性转移支付2010年预算参考数" xfId="139"/>
    <cellStyle name="表标题" xfId="140"/>
    <cellStyle name="差_丽江汇总" xfId="141"/>
    <cellStyle name="差_行政（人员）_民生政策最低支出需求_财力性转移支付2010年预算参考数" xfId="142"/>
    <cellStyle name="好_文体广播事业(按照总人口测算）—20080416_民生政策最低支出需求" xfId="143"/>
    <cellStyle name="常规_（修改后）新科目人代会报表---印刷稿5.8" xfId="144"/>
    <cellStyle name="差_行政（人员）" xfId="145"/>
    <cellStyle name="Currency_1995" xfId="146"/>
    <cellStyle name="差_河南 缺口县区测算(地方填报白)" xfId="147"/>
    <cellStyle name="差_2016年科目0114" xfId="148"/>
    <cellStyle name="好_14安徽_财力性转移支付2010年预算参考数" xfId="149"/>
    <cellStyle name="差_28四川" xfId="150"/>
    <cellStyle name="差_卫生部门_财力性转移支付2010年预算参考数" xfId="151"/>
    <cellStyle name="好_文体广播事业(按照总人口测算）—20080416" xfId="152"/>
    <cellStyle name="差_自行调整差异系数顺序_财力性转移支付2010年预算参考数" xfId="153"/>
    <cellStyle name="好_03昭通" xfId="154"/>
    <cellStyle name="20% - 强调文字颜色 3 2" xfId="155"/>
    <cellStyle name="Heading 2" xfId="156"/>
    <cellStyle name="好_5334_2006年迪庆县级财政报表附表" xfId="157"/>
    <cellStyle name="好_县市旗测算20080508_财力性转移支付2010年预算参考数" xfId="158"/>
    <cellStyle name="差_2006年27重庆" xfId="159"/>
    <cellStyle name="好_丽江汇总" xfId="160"/>
    <cellStyle name="差_县市旗测算-新科目（20080627）_民生政策最低支出需求" xfId="161"/>
    <cellStyle name="Accent4 - 60%" xfId="162"/>
    <cellStyle name="好_行政(燃修费)" xfId="163"/>
    <cellStyle name="差_安徽 缺口县区测算(地方填报)1" xfId="164"/>
    <cellStyle name="差_2007年一般预算支出剔除_财力性转移支付2010年预算参考数" xfId="165"/>
    <cellStyle name="好_县市旗测算-新科目（20080626）_县市旗测算-新科目（含人口规模效应）" xfId="166"/>
    <cellStyle name="好_2008年全省汇总收支计算表_财力性转移支付2010年预算参考数" xfId="167"/>
    <cellStyle name="好_Book1_财力性转移支付2010年预算参考数" xfId="168"/>
    <cellStyle name="差_县区合并测算20080423(按照各省比重）_不含人员经费系数" xfId="169"/>
    <cellStyle name="Normal_#10-Headcount" xfId="170"/>
    <cellStyle name="好_人员工资和公用经费_财力性转移支付2010年预算参考数" xfId="171"/>
    <cellStyle name="千位_(人代会用)" xfId="172"/>
    <cellStyle name="好_教育(按照总人口测算）—20080416_不含人员经费系数" xfId="173"/>
    <cellStyle name="好_530623_2006年县级财政报表附表" xfId="174"/>
    <cellStyle name="差_22湖南" xfId="175"/>
    <cellStyle name="好_卫生部门" xfId="176"/>
    <cellStyle name="差_不含人员经费系数" xfId="177"/>
    <cellStyle name="好_缺口县区测算_财力性转移支付2010年预算参考数" xfId="178"/>
    <cellStyle name="后继超级链接" xfId="179"/>
    <cellStyle name="好_教育(按照总人口测算）—20080416_民生政策最低支出需求_财力性转移支付2010年预算参考数" xfId="180"/>
    <cellStyle name="差_其他部门(按照总人口测算）—20080416_县市旗测算-新科目（含人口规模效应）" xfId="181"/>
    <cellStyle name="Accent5" xfId="182"/>
    <cellStyle name="差_县区合并测算20080423(按照各省比重）_县市旗测算-新科目（含人口规模效应）_财力性转移支付2010年预算参考数" xfId="183"/>
    <cellStyle name="常规_2006年支出预算表（2006-02-24）最最后稿" xfId="184"/>
    <cellStyle name="差_汇总表_财力性转移支付2010年预算参考数" xfId="185"/>
    <cellStyle name="差_云南 缺口县区测算(地方填报)" xfId="186"/>
    <cellStyle name="好_县区合并测算20080423(按照各省比重）" xfId="187"/>
    <cellStyle name="40% - Accent3" xfId="188"/>
    <cellStyle name="好_县区合并测算20080423(按照各省比重）_民生政策最低支出需求" xfId="189"/>
    <cellStyle name="常规 11 2" xfId="190"/>
    <cellStyle name="输入 2" xfId="191"/>
    <cellStyle name="差_行政(燃修费)_县市旗测算-新科目（含人口规模效应）" xfId="192"/>
    <cellStyle name="差_行政公检法测算_不含人员经费系数_财力性转移支付2010年预算参考数" xfId="193"/>
    <cellStyle name="差_03昭通" xfId="194"/>
    <cellStyle name="40% - 强调文字颜色 6 2" xfId="195"/>
    <cellStyle name="常规 4_2008年横排表0721" xfId="196"/>
    <cellStyle name="差_行政公检法测算_不含人员经费系数" xfId="197"/>
    <cellStyle name="注释 2" xfId="198"/>
    <cellStyle name="好_2006年27重庆" xfId="199"/>
    <cellStyle name="好_安徽 缺口县区测算(地方填报)1" xfId="200"/>
    <cellStyle name="常规 14" xfId="201"/>
    <cellStyle name="差_其他部门(按照总人口测算）—20080416_民生政策最低支出需求_财力性转移支付2010年预算参考数" xfId="202"/>
    <cellStyle name="差_财政供养人员_财力性转移支付2010年预算参考数" xfId="203"/>
    <cellStyle name="好_09黑龙江" xfId="204"/>
    <cellStyle name="钎霖_4岿角利" xfId="205"/>
    <cellStyle name="好_检验表" xfId="206"/>
    <cellStyle name="60% - Accent6" xfId="207"/>
    <cellStyle name="差_云南 缺口县区测算(地方填报)_财力性转移支付2010年预算参考数" xfId="208"/>
    <cellStyle name="好_县区合并测算20080423(按照各省比重）_财力性转移支付2010年预算参考数" xfId="209"/>
    <cellStyle name="差_市辖区测算-新科目（20080626）_县市旗测算-新科目（含人口规模效应）" xfId="210"/>
    <cellStyle name="差_县市旗测算-新科目（20080626）_民生政策最低支出需求_财力性转移支付2010年预算参考数" xfId="211"/>
    <cellStyle name="差_缺口县区测算" xfId="212"/>
    <cellStyle name="콤마_BOILER-CO1" xfId="213"/>
    <cellStyle name="20% - 强调文字颜色 5 2" xfId="214"/>
    <cellStyle name="好_30云南_1" xfId="215"/>
    <cellStyle name="差_530623_2006年县级财政报表附表" xfId="216"/>
    <cellStyle name="常规_表二---电子版" xfId="217"/>
    <cellStyle name="Calculation" xfId="218"/>
    <cellStyle name="好_不含人员经费系数" xfId="219"/>
    <cellStyle name="Output" xfId="220"/>
    <cellStyle name="好_报表" xfId="221"/>
    <cellStyle name="常规_2015年社会保险基金预算草案表样（报人大）" xfId="222"/>
    <cellStyle name="差_行政（人员）_县市旗测算-新科目（含人口规模效应）_财力性转移支付2010年预算参考数" xfId="223"/>
    <cellStyle name="好_缺口县区测算(按核定人数)" xfId="224"/>
    <cellStyle name="差_核定人数对比" xfId="225"/>
    <cellStyle name="好_2006年28四川_财力性转移支付2010年预算参考数" xfId="226"/>
    <cellStyle name="표준_0N-HANDLING " xfId="227"/>
    <cellStyle name="好_农林水和城市维护标准支出20080505－县区合计_县市旗测算-新科目（含人口规模效应）" xfId="228"/>
    <cellStyle name="差_2006年28四川_财力性转移支付2010年预算参考数" xfId="229"/>
    <cellStyle name="Accent5 - 60%" xfId="230"/>
    <cellStyle name="常规 12" xfId="231"/>
    <cellStyle name="60% - 强调文字颜色 3 2" xfId="232"/>
    <cellStyle name="好_卫生(按照总人口测算）—20080416_不含人员经费系数_财力性转移支付2010年预算参考数" xfId="233"/>
    <cellStyle name="好_民生政策最低支出需求" xfId="234"/>
    <cellStyle name="强调文字颜色 5 2" xfId="235"/>
    <cellStyle name="好_县市旗测算-新科目（20080627）_财力性转移支付2010年预算参考数" xfId="236"/>
    <cellStyle name="콤마 [0]_BOILER-CO1" xfId="237"/>
    <cellStyle name="好_2008年预计支出与2007年对比" xfId="238"/>
    <cellStyle name="好_市辖区测算-新科目（20080626）_县市旗测算-新科目（含人口规模效应）_财力性转移支付2010年预算参考数" xfId="239"/>
    <cellStyle name="60% - 强调文字颜色 1 2" xfId="240"/>
    <cellStyle name="Heading 4" xfId="241"/>
    <cellStyle name="差_县市旗测算20080508_不含人员经费系数" xfId="242"/>
    <cellStyle name="常规 3" xfId="243"/>
    <cellStyle name="好_其他部门(按照总人口测算）—20080416_县市旗测算-新科目（含人口规模效应）" xfId="244"/>
    <cellStyle name="20% - 强调文字颜色 4 2" xfId="245"/>
    <cellStyle name="千位分隔 5" xfId="246"/>
    <cellStyle name="差_09黑龙江_财力性转移支付2010年预算参考数" xfId="247"/>
    <cellStyle name="检查单元格 2" xfId="248"/>
    <cellStyle name="归盒啦_95" xfId="249"/>
    <cellStyle name="Linked Cell" xfId="250"/>
    <cellStyle name="好_2006年34青海_财力性转移支付2010年预算参考数" xfId="251"/>
    <cellStyle name="好_行政(燃修费)_民生政策最低支出需求" xfId="252"/>
    <cellStyle name="常规 13" xfId="253"/>
    <cellStyle name="Currency1" xfId="254"/>
    <cellStyle name="差_一般预算支出口径剔除表_财力性转移支付2010年预算参考数" xfId="255"/>
    <cellStyle name="差_缺口县区测算(按2007支出增长25%测算)_财力性转移支付2010年预算参考数" xfId="256"/>
    <cellStyle name="常规_2014-09-26-关于我市全口径预算编制情况的报告（附表）" xfId="257"/>
    <cellStyle name="好_M01-2(州市补助收入)" xfId="258"/>
    <cellStyle name="差_文体广播部门" xfId="259"/>
    <cellStyle name="好_卫生(按照总人口测算）—20080416_不含人员经费系数" xfId="260"/>
    <cellStyle name="好_卫生(按照总人口测算）—20080416_县市旗测算-新科目（含人口规模效应）" xfId="261"/>
    <cellStyle name="差_其他部门(按照总人口测算）—20080416_不含人员经费系数" xfId="262"/>
    <cellStyle name="差_2006年34青海" xfId="263"/>
    <cellStyle name="差_2006年22湖南" xfId="264"/>
    <cellStyle name="好_分县成本差异系数_民生政策最低支出需求" xfId="265"/>
    <cellStyle name="好_县区合并测算20080421_县市旗测算-新科目（含人口规模效应）_财力性转移支付2010年预算参考数" xfId="266"/>
    <cellStyle name="好_县区合并测算20080423(按照各省比重）_不含人员经费系数" xfId="267"/>
    <cellStyle name="好_成本差异系数_财力性转移支付2010年预算参考数" xfId="268"/>
    <cellStyle name="好_其他部门(按照总人口测算）—20080416" xfId="269"/>
    <cellStyle name="好_分县成本差异系数_财力性转移支付2010年预算参考数" xfId="270"/>
    <cellStyle name="好_农林水和城市维护标准支出20080505－县区合计_财力性转移支付2010年预算参考数" xfId="271"/>
    <cellStyle name="差_成本差异系数（含人口规模）" xfId="272"/>
    <cellStyle name="好_2016年科目0114" xfId="273"/>
    <cellStyle name="超级链接" xfId="274"/>
    <cellStyle name="20% - 强调文字颜色 2 2" xfId="275"/>
    <cellStyle name="差_县区合并测算20080423(按照各省比重）_民生政策最低支出需求_财力性转移支付2010年预算参考数" xfId="276"/>
    <cellStyle name="差_行政（人员）_不含人员经费系数" xfId="277"/>
    <cellStyle name="好_1110洱源县_财力性转移支付2010年预算参考数" xfId="278"/>
    <cellStyle name="好_文体广播事业(按照总人口测算）—20080416_不含人员经费系数_财力性转移支付2010年预算参考数" xfId="279"/>
    <cellStyle name="好_行政(燃修费)_不含人员经费系数" xfId="280"/>
    <cellStyle name="强调文字颜色 2 2" xfId="281"/>
    <cellStyle name="差_文体广播事业(按照总人口测算）—20080416_民生政策最低支出需求" xfId="282"/>
    <cellStyle name="差_34青海" xfId="283"/>
    <cellStyle name="好_县市旗测算20080508_不含人员经费系数" xfId="284"/>
    <cellStyle name="标题 1 2" xfId="285"/>
    <cellStyle name="好_教育(按照总人口测算）—20080416_县市旗测算-新科目（含人口规模效应）" xfId="286"/>
    <cellStyle name="好_城建部门" xfId="287"/>
    <cellStyle name="汇总 2" xfId="288"/>
    <cellStyle name="强调 2" xfId="289"/>
    <cellStyle name="60% - Accent1" xfId="290"/>
    <cellStyle name="货币 2" xfId="291"/>
    <cellStyle name="好_缺口县区测算（11.13）" xfId="292"/>
    <cellStyle name="差_0605石屏县" xfId="293"/>
    <cellStyle name="差_其他部门(按照总人口测算）—20080416_财力性转移支付2010年预算参考数" xfId="294"/>
    <cellStyle name="差_缺口县区测算（11.13）_财力性转移支付2010年预算参考数" xfId="295"/>
    <cellStyle name="好_附表" xfId="296"/>
    <cellStyle name="Total" xfId="297"/>
    <cellStyle name="好_农林水和城市维护标准支出20080505－县区合计_不含人员经费系数" xfId="298"/>
    <cellStyle name="好_教育(按照总人口测算）—20080416_财力性转移支付2010年预算参考数" xfId="299"/>
    <cellStyle name="常规 7" xfId="300"/>
    <cellStyle name="差_09黑龙江" xfId="301"/>
    <cellStyle name="好_30云南_1_财力性转移支付2010年预算参考数" xfId="302"/>
    <cellStyle name="数字" xfId="303"/>
    <cellStyle name="好_行政（人员）_不含人员经费系数" xfId="304"/>
    <cellStyle name="Accent4 - 20%" xfId="305"/>
    <cellStyle name="Accent6 - 40%" xfId="306"/>
    <cellStyle name="好_县区合并测算20080421_财力性转移支付2010年预算参考数" xfId="307"/>
    <cellStyle name="好_县区合并测算20080421_不含人员经费系数" xfId="308"/>
    <cellStyle name="差_07临沂" xfId="309"/>
    <cellStyle name="常规_046-2010年土地出让金、四项收费、新增地全年预计---------------- 2" xfId="310"/>
    <cellStyle name="差_市辖区测算20080510_财力性转移支付2010年预算参考数" xfId="311"/>
    <cellStyle name="差_分县成本差异系数_财力性转移支付2010年预算参考数" xfId="312"/>
    <cellStyle name="好_Book1" xfId="313"/>
    <cellStyle name="差_人员工资和公用经费3_财力性转移支付2010年预算参考数" xfId="314"/>
    <cellStyle name="好_汇总-县级财政报表附表" xfId="315"/>
    <cellStyle name="差_0502通海县" xfId="316"/>
    <cellStyle name="差_文体广播事业(按照总人口测算）—20080416" xfId="317"/>
    <cellStyle name="好_缺口县区测算" xfId="318"/>
    <cellStyle name="好_教育(按照总人口测算）—20080416_民生政策最低支出需求" xfId="319"/>
    <cellStyle name="好_总人口" xfId="320"/>
    <cellStyle name="差_云南省2008年转移支付测算——州市本级考核部分及政策性测算_财力性转移支付2010年预算参考数" xfId="321"/>
    <cellStyle name="差_14安徽_财力性转移支付2010年预算参考数" xfId="322"/>
    <cellStyle name="好_00省级(打印)" xfId="323"/>
    <cellStyle name="好_河南 缺口县区测算(地方填报)" xfId="324"/>
    <cellStyle name="差_2015年社会保险基金预算草案表样（报人大）" xfId="325"/>
    <cellStyle name="好_2006年28四川" xfId="326"/>
    <cellStyle name="霓付 [0]_ +Foil &amp; -FOIL &amp; PAPER" xfId="327"/>
    <cellStyle name="常规_（20091202）人代会附表-表样 2 2 2" xfId="328"/>
    <cellStyle name="好_核定人数对比" xfId="329"/>
    <cellStyle name="差_县市旗测算20080508_县市旗测算-新科目（含人口规模效应）" xfId="330"/>
    <cellStyle name="好_县区合并测算20080421" xfId="331"/>
    <cellStyle name="差_成本差异系数（含人口规模）_财力性转移支付2010年预算参考数" xfId="332"/>
    <cellStyle name="差_05潍坊" xfId="333"/>
    <cellStyle name="好_河南 缺口县区测算(地方填报白)" xfId="334"/>
    <cellStyle name="好_市辖区测算20080510_民生政策最低支出需求" xfId="335"/>
    <cellStyle name="好_第一部分：综合全" xfId="336"/>
    <cellStyle name="标题 5" xfId="337"/>
    <cellStyle name="差_青海 缺口县区测算(地方填报)" xfId="338"/>
    <cellStyle name="好_县市旗测算-新科目（20080626）_县市旗测算-新科目（含人口规模效应）_财力性转移支付2010年预算参考数" xfId="339"/>
    <cellStyle name="差_2007年收支情况及2008年收支预计表(汇总表)" xfId="340"/>
    <cellStyle name="差_2008计算资料（8月5）" xfId="341"/>
    <cellStyle name="no dec" xfId="342"/>
    <cellStyle name="差_文体广播事业(按照总人口测算）—20080416_财力性转移支付2010年预算参考数" xfId="343"/>
    <cellStyle name="差_30云南" xfId="344"/>
    <cellStyle name="差_农林水和城市维护标准支出20080505－县区合计_县市旗测算-新科目（含人口规模效应）" xfId="345"/>
    <cellStyle name="标题 3 2" xfId="346"/>
    <cellStyle name="常规 18" xfId="347"/>
    <cellStyle name="差_山东省民生支出标准" xfId="348"/>
    <cellStyle name="差_农林水和城市维护标准支出20080505－县区合计_不含人员经费系数" xfId="349"/>
    <cellStyle name="差_总人口" xfId="350"/>
    <cellStyle name="好_测算结果_财力性转移支付2010年预算参考数" xfId="351"/>
    <cellStyle name="好_2006年全省财力计算表（中央、决算）" xfId="352"/>
    <cellStyle name="差_教育(按照总人口测算）—20080416" xfId="353"/>
    <cellStyle name="好_2007一般预算支出口径剔除表_财力性转移支付2010年预算参考数" xfId="354"/>
    <cellStyle name="好_分县成本差异系数_不含人员经费系数" xfId="355"/>
    <cellStyle name="差_2016人代会附表（2015-9-11）（姚局）-财经委" xfId="356"/>
    <cellStyle name="好_市辖区测算20080510_民生政策最低支出需求_财力性转移支付2010年预算参考数" xfId="357"/>
    <cellStyle name="ColLevel_0" xfId="358"/>
    <cellStyle name="好_河南 缺口县区测算(地方填报白)_财力性转移支付2010年预算参考数" xfId="359"/>
    <cellStyle name="千分位[0]_ 白土" xfId="360"/>
    <cellStyle name="好_县市旗测算-新科目（20080627）_民生政策最低支出需求" xfId="361"/>
    <cellStyle name="好_不含人员经费系数_财力性转移支付2010年预算参考数" xfId="362"/>
    <cellStyle name="Accent5 - 40%" xfId="363"/>
    <cellStyle name="差_11大理_财力性转移支付2010年预算参考数" xfId="364"/>
    <cellStyle name="好_县市旗测算-新科目（20080627）" xfId="365"/>
    <cellStyle name="好_市辖区测算-新科目（20080626）_县市旗测算-新科目（含人口规模效应）" xfId="366"/>
    <cellStyle name="差_2008年一般预算支出预计" xfId="367"/>
    <cellStyle name="RowLevel_0" xfId="368"/>
    <cellStyle name="好_2008年一般预算支出预计" xfId="369"/>
    <cellStyle name="好_2007年收支情况及2008年收支预计表(汇总表)" xfId="370"/>
    <cellStyle name="差_县市旗测算-新科目（20080627）_不含人员经费系数_财力性转移支付2010年预算参考数" xfId="371"/>
    <cellStyle name="差_汇总_财力性转移支付2010年预算参考数" xfId="372"/>
    <cellStyle name="好_一般预算支出口径剔除表" xfId="373"/>
    <cellStyle name="差_卫生(按照总人口测算）—20080416_不含人员经费系数" xfId="374"/>
    <cellStyle name="差_卫生(按照总人口测算）—20080416_不含人员经费系数_财力性转移支付2010年预算参考数" xfId="375"/>
    <cellStyle name="好_一般预算支出口径剔除表_财力性转移支付2010年预算参考数" xfId="376"/>
    <cellStyle name="差_汇总" xfId="377"/>
    <cellStyle name="好_09黑龙江_财力性转移支付2010年预算参考数" xfId="378"/>
    <cellStyle name="差_自行调整差异系数顺序" xfId="379"/>
    <cellStyle name="20% - Accent4" xfId="380"/>
    <cellStyle name="差_2006年水利统计指标统计表" xfId="381"/>
    <cellStyle name="20% - Accent1" xfId="382"/>
    <cellStyle name="Accent1 - 20%" xfId="383"/>
    <cellStyle name="40% - 强调文字颜色 3 2" xfId="384"/>
    <cellStyle name="Header1" xfId="385"/>
    <cellStyle name="差_1" xfId="386"/>
    <cellStyle name="好_附表_财力性转移支付2010年预算参考数" xfId="387"/>
    <cellStyle name="好_农林水和城市维护标准支出20080505－县区合计_不含人员经费系数_财力性转移支付2010年预算参考数" xfId="388"/>
    <cellStyle name="差_教育(按照总人口测算）—20080416_民生政策最低支出需求_财力性转移支付2010年预算参考数" xfId="389"/>
    <cellStyle name="好_市辖区测算-新科目（20080626）_不含人员经费系数" xfId="390"/>
    <cellStyle name="好_汇总表提前告知区县" xfId="391"/>
    <cellStyle name="好_分县成本差异系数" xfId="392"/>
    <cellStyle name="千位分隔 2" xfId="393"/>
    <cellStyle name="comma zerodec" xfId="394"/>
    <cellStyle name="통화_BOILER-CO1" xfId="395"/>
    <cellStyle name="好_12滨州_财力性转移支付2010年预算参考数" xfId="396"/>
    <cellStyle name="差_县区合并测算20080423(按照各省比重）_县市旗测算-新科目（含人口规模效应）" xfId="397"/>
    <cellStyle name="差_同德_财力性转移支付2010年预算参考数" xfId="398"/>
    <cellStyle name="常规_2016人代会附表（2015-9-11）（姚局）-财经委 2" xfId="399"/>
    <cellStyle name="60% - 强调文字颜色 4 2" xfId="400"/>
    <cellStyle name="Neutral" xfId="401"/>
    <cellStyle name="好_05潍坊" xfId="402"/>
    <cellStyle name="好_2007一般预算支出口径剔除表" xfId="403"/>
    <cellStyle name="好_其他部门(按照总人口测算）—20080416_不含人员经费系数" xfId="404"/>
    <cellStyle name="好_34青海_1" xfId="405"/>
    <cellStyle name="常规 7 2" xfId="406"/>
    <cellStyle name="好_Book2" xfId="407"/>
    <cellStyle name="强调文字颜色 6 2" xfId="408"/>
    <cellStyle name="好_2_财力性转移支付2010年预算参考数" xfId="409"/>
    <cellStyle name="好_县市旗测算-新科目（20080626）_民生政策最低支出需求" xfId="410"/>
    <cellStyle name="差_其他部门(按照总人口测算）—20080416_县市旗测算-新科目（含人口规模效应）_财力性转移支付2010年预算参考数" xfId="411"/>
    <cellStyle name="20% - Accent6" xfId="412"/>
    <cellStyle name="差_2006年30云南" xfId="413"/>
    <cellStyle name="好_2006年水利统计指标统计表" xfId="414"/>
    <cellStyle name="常规_（修改后）新科目人代会报表---印刷稿5.8 3" xfId="415"/>
    <cellStyle name="好_缺口县区测算(按2007支出增长25%测算)" xfId="416"/>
    <cellStyle name="Calc Currency (0)" xfId="417"/>
    <cellStyle name="链接单元格 2" xfId="418"/>
    <cellStyle name="差_2008年预计支出与2007年对比" xfId="419"/>
    <cellStyle name="差_20河南_财力性转移支付2010年预算参考数" xfId="420"/>
    <cellStyle name="好_县区合并测算20080423(按照各省比重）_不含人员经费系数_财力性转移支付2010年预算参考数" xfId="421"/>
    <cellStyle name="Bad" xfId="422"/>
    <cellStyle name="好_2008计算资料（8月5）" xfId="423"/>
    <cellStyle name="差_2007年一般预算支出剔除" xfId="424"/>
    <cellStyle name="强调 1" xfId="425"/>
    <cellStyle name="好_2008年全省汇总收支计算表" xfId="426"/>
    <cellStyle name="差_云南省2008年转移支付测算——州市本级考核部分及政策性测算" xfId="427"/>
    <cellStyle name="差_14安徽" xfId="428"/>
    <cellStyle name="好_同德" xfId="429"/>
    <cellStyle name="好_市辖区测算20080510_县市旗测算-新科目（含人口规模效应）" xfId="430"/>
    <cellStyle name="20% - 强调文字颜色 6 2" xfId="431"/>
    <cellStyle name="好_测算结果" xfId="432"/>
    <cellStyle name="好_分县成本差异系数_民生政策最低支出需求_财力性转移支付2010年预算参考数" xfId="433"/>
    <cellStyle name="Note" xfId="434"/>
    <cellStyle name="差_M01-2(州市补助收入)" xfId="435"/>
    <cellStyle name="통화 [0]_BOILER-CO1" xfId="436"/>
    <cellStyle name="差_其他部门(按照总人口测算）—20080416" xfId="437"/>
    <cellStyle name="未定义" xfId="438"/>
    <cellStyle name="?鹎%U龡&amp;H齲_x0001_C铣_x0014__x0007__x0001__x0001_" xfId="439"/>
    <cellStyle name="好_卫生(按照总人口测算）—20080416_民生政策最低支出需求" xfId="440"/>
    <cellStyle name="好_核定人数对比_财力性转移支付2010年预算参考数" xfId="441"/>
    <cellStyle name="差_缺口县区测算(按核定人数)" xfId="442"/>
    <cellStyle name="好_行政(燃修费)_民生政策最低支出需求_财力性转移支付2010年预算参考数" xfId="443"/>
    <cellStyle name="好_2" xfId="444"/>
    <cellStyle name="好_2006年22湖南_财力性转移支付2010年预算参考数" xfId="445"/>
    <cellStyle name="差_0605石屏县_财力性转移支付2010年预算参考数" xfId="446"/>
    <cellStyle name="好_缺口县区测算（11.13）_财力性转移支付2010年预算参考数" xfId="447"/>
    <cellStyle name="好_33甘肃" xfId="448"/>
    <cellStyle name="好_县区合并测算20080421_民生政策最低支出需求" xfId="449"/>
    <cellStyle name="好_县区合并测算20080421_民生政策最低支出需求_财力性转移支付2010年预算参考数" xfId="450"/>
    <cellStyle name="差_青海 缺口县区测算(地方填报)_财力性转移支付2010年预算参考数" xfId="451"/>
    <cellStyle name="好_2006年34青海" xfId="452"/>
    <cellStyle name="Accent3 - 40%" xfId="453"/>
    <cellStyle name="Accent3 - 20%" xfId="454"/>
    <cellStyle name="好_农林水和城市维护标准支出20080505－县区合计_民生政策最低支出需求_财力性转移支付2010年预算参考数" xfId="455"/>
    <cellStyle name="好_2006年30云南" xfId="456"/>
    <cellStyle name="差_市辖区测算20080510_县市旗测算-新科目（含人口规模效应）_财力性转移支付2010年预算参考数" xfId="457"/>
    <cellStyle name="强调 3" xfId="458"/>
    <cellStyle name="60% - Accent2" xfId="459"/>
    <cellStyle name="差_市辖区测算20080510_不含人员经费系数_财力性转移支付2010年预算参考数" xfId="460"/>
    <cellStyle name="差_分县成本差异系数_不含人员经费系数_财力性转移支付2010年预算参考数" xfId="461"/>
    <cellStyle name="20% - Accent3" xfId="462"/>
    <cellStyle name="好_行政公检法测算_县市旗测算-新科目（含人口规模效应）_财力性转移支付2010年预算参考数" xfId="463"/>
    <cellStyle name="差_县市旗测算-新科目（20080626）_民生政策最低支出需求" xfId="464"/>
    <cellStyle name="好_县市旗测算-新科目（20080627）_民生政策最低支出需求_财力性转移支付2010年预算参考数" xfId="465"/>
    <cellStyle name="千位分季_新建 Microsoft Excel 工作表" xfId="466"/>
    <cellStyle name="好_卫生部门_财力性转移支付2010年预算参考数" xfId="467"/>
    <cellStyle name="差_不含人员经费系数_财力性转移支付2010年预算参考数" xfId="468"/>
    <cellStyle name="40% - Accent2" xfId="469"/>
    <cellStyle name="好_民生政策最低支出需求_财力性转移支付2010年预算参考数" xfId="470"/>
    <cellStyle name="差_33甘肃" xfId="471"/>
    <cellStyle name="千位分隔 4" xfId="472"/>
    <cellStyle name="好_市辖区测算-新科目（20080626）" xfId="473"/>
    <cellStyle name="差_平邑" xfId="474"/>
    <cellStyle name="差_Book1_财力性转移支付2010年预算参考数" xfId="475"/>
    <cellStyle name="好_2008年支出核定" xfId="476"/>
    <cellStyle name="差_缺口县区测算(按核定人数)_财力性转移支付2010年预算参考数" xfId="477"/>
    <cellStyle name="好_教育(按照总人口测算）—20080416" xfId="478"/>
    <cellStyle name="Percent_laroux" xfId="479"/>
    <cellStyle name="Accent5 - 20%" xfId="480"/>
    <cellStyle name="差_县市旗测算-新科目（20080627）_不含人员经费系数" xfId="481"/>
    <cellStyle name="好_07临沂" xfId="482"/>
    <cellStyle name="差_卫生(按照总人口测算）—20080416_财力性转移支付2010年预算参考数" xfId="483"/>
    <cellStyle name="Accent2 - 20%" xfId="484"/>
    <cellStyle name="好_行政（人员）_县市旗测算-新科目（含人口规模效应）" xfId="485"/>
    <cellStyle name="好_行政（人员）_财力性转移支付2010年预算参考数" xfId="486"/>
    <cellStyle name="常规 20" xfId="487"/>
    <cellStyle name="常规 15" xfId="488"/>
    <cellStyle name="Check Cell" xfId="489"/>
    <cellStyle name="Accent6" xfId="490"/>
    <cellStyle name="常规 24" xfId="491"/>
    <cellStyle name="常规 19" xfId="492"/>
    <cellStyle name="好_农林水和城市维护标准支出20080505－县区合计_县市旗测算-新科目（含人口规模效应）_财力性转移支付2010年预算参考数" xfId="493"/>
    <cellStyle name="Accent1_2006年33甘肃" xfId="494"/>
    <cellStyle name="差_人员工资和公用经费3" xfId="495"/>
    <cellStyle name="差_县市旗测算20080508_县市旗测算-新科目（含人口规模效应）_财力性转移支付2010年预算参考数" xfId="496"/>
    <cellStyle name="Accent3_2006年33甘肃" xfId="497"/>
    <cellStyle name="好 2" xfId="498"/>
    <cellStyle name="差_县市旗测算-新科目（20080627）_县市旗测算-新科目（含人口规模效应）" xfId="499"/>
    <cellStyle name="差_县区合并测算20080421_民生政策最低支出需求" xfId="500"/>
    <cellStyle name="20% - 强调文字颜色 1 2" xfId="501"/>
    <cellStyle name="Comma [0]" xfId="502"/>
    <cellStyle name="好_县市旗测算20080508" xfId="503"/>
    <cellStyle name="差_27重庆_财力性转移支付2010年预算参考数" xfId="504"/>
    <cellStyle name="好_自行调整差异系数顺序" xfId="505"/>
    <cellStyle name="Accent3 - 60%" xfId="506"/>
    <cellStyle name="差_县市旗测算-新科目（20080627）" xfId="507"/>
    <cellStyle name="好_河南 缺口县区测算(地方填报)_财力性转移支付2010年预算参考数" xfId="508"/>
    <cellStyle name="差_00省级(打印)" xfId="509"/>
    <cellStyle name="差_2006年27重庆_财力性转移支付2010年预算参考数" xfId="510"/>
    <cellStyle name="差 2" xfId="511"/>
    <cellStyle name="差_教育(按照总人口测算）—20080416_不含人员经费系数" xfId="512"/>
    <cellStyle name="差_缺口县区测算(财政部标准)_财力性转移支付2010年预算参考数" xfId="513"/>
    <cellStyle name="差_县区合并测算20080421_不含人员经费系数_财力性转移支付2010年预算参考数" xfId="514"/>
    <cellStyle name="差_县区合并测算20080423(按照各省比重）" xfId="515"/>
    <cellStyle name="Accent2" xfId="516"/>
    <cellStyle name="常规 2 3" xfId="517"/>
    <cellStyle name="好_安徽 缺口县区测算(地方填报)1_财力性转移支付2010年预算参考数" xfId="518"/>
    <cellStyle name="差_山东省民生支出标准_财力性转移支付2010年预算参考数" xfId="519"/>
    <cellStyle name="差_农林水和城市维护标准支出20080505－县区合计_不含人员经费系数_财力性转移支付2010年预算参考数" xfId="520"/>
    <cellStyle name="差_总人口_财力性转移支付2010年预算参考数" xfId="521"/>
    <cellStyle name="好_2016人代会附表（2015-9-11）（姚局）-财经委" xfId="522"/>
    <cellStyle name="好_财政供养人员_财力性转移支付2010年预算参考数" xfId="523"/>
    <cellStyle name="Title" xfId="524"/>
    <cellStyle name="好_县区合并测算20080423(按照各省比重）_县市旗测算-新科目（含人口规模效应）" xfId="525"/>
    <cellStyle name="好_2006年27重庆_财力性转移支付2010年预算参考数" xfId="526"/>
    <cellStyle name="强调文字颜色 4 2" xfId="527"/>
    <cellStyle name="60% - Accent5" xfId="528"/>
    <cellStyle name="常规_副本_b2fbae4tjuo9t5agjmnhh7dlb2f0fc4u7v0p30c9h2f2ekc8jqj10_" xfId="529"/>
    <cellStyle name="好_行政(燃修费)_县市旗测算-新科目（含人口规模效应）" xfId="530"/>
    <cellStyle name="Grey" xfId="531"/>
    <cellStyle name="好_2006年水利统计指标统计表_财力性转移支付2010年预算参考数" xfId="532"/>
    <cellStyle name="警告文本 2" xfId="533"/>
    <cellStyle name="40% - Accent5" xfId="534"/>
    <cellStyle name="好_危改资金测算" xfId="535"/>
    <cellStyle name="好_12滨州" xfId="536"/>
    <cellStyle name="好_青海 缺口县区测算(地方填报)" xfId="537"/>
    <cellStyle name="差_县市旗测算-新科目（20080626）_财力性转移支付2010年预算参考数" xfId="538"/>
    <cellStyle name="差_汇总表4_财力性转移支付2010年预算参考数" xfId="539"/>
    <cellStyle name="差_县区合并测算20080421_财力性转移支付2010年预算参考数" xfId="540"/>
    <cellStyle name="好_30云南" xfId="541"/>
    <cellStyle name="差_分析缺口率" xfId="542"/>
    <cellStyle name="Heading 1" xfId="543"/>
    <cellStyle name="Header2" xfId="544"/>
    <cellStyle name="差_12滨州_财力性转移支付2010年预算参考数" xfId="545"/>
    <cellStyle name="百分比 2" xfId="546"/>
    <cellStyle name="好_教育(按照总人口测算）—20080416_县市旗测算-新科目（含人口规模效应）_财力性转移支付2010年预算参考数" xfId="547"/>
    <cellStyle name="好_检验表（调整后）" xfId="548"/>
    <cellStyle name="好_分析缺口率" xfId="549"/>
    <cellStyle name="百分比 3" xfId="550"/>
    <cellStyle name="差_县市旗测算-新科目（20080626）_县市旗测算-新科目（含人口规模效应）_财力性转移支付2010年预算参考数" xfId="551"/>
    <cellStyle name="20% - Accent5" xfId="552"/>
    <cellStyle name="好_11大理_财力性转移支付2010年预算参考数" xfId="553"/>
    <cellStyle name="好_核定人数下发表_财力性转移支付2010年预算参考数" xfId="554"/>
    <cellStyle name="解释性文本 2" xfId="555"/>
    <cellStyle name="好_农林水和城市维护标准支出20080505－县区合计_民生政策最低支出需求" xfId="556"/>
    <cellStyle name="好_行政（人员）_不含人员经费系数_财力性转移支付2010年预算参考数" xfId="557"/>
    <cellStyle name="Accent2_2006年33甘肃" xfId="558"/>
    <cellStyle name="好_成本差异系数（含人口规模）_财力性转移支付2010年预算参考数" xfId="559"/>
    <cellStyle name="Good" xfId="560"/>
    <cellStyle name="常规 10" xfId="561"/>
    <cellStyle name="差_市辖区测算20080510_民生政策最低支出需求" xfId="562"/>
    <cellStyle name="差_分县成本差异系数_民生政策最低支出需求" xfId="563"/>
    <cellStyle name="Fixed" xfId="564"/>
    <cellStyle name="差_文体广播事业(按照总人口测算）—20080416_不含人员经费系数" xfId="565"/>
    <cellStyle name="Input_20121229 提供执行转移支付" xfId="566"/>
    <cellStyle name="好_行政(燃修费)_不含人员经费系数_财力性转移支付2010年预算参考数" xfId="567"/>
    <cellStyle name="常规_（20091202）人代会附表-表样 2" xfId="568"/>
    <cellStyle name="好_市辖区测算20080510_不含人员经费系数" xfId="569"/>
    <cellStyle name="好_0605石屏县_财力性转移支付2010年预算参考数" xfId="570"/>
    <cellStyle name="差_卫生(按照总人口测算）—20080416_民生政策最低支出需求_财力性转移支付2010年预算参考数" xfId="571"/>
    <cellStyle name="好_汇总表4" xfId="572"/>
    <cellStyle name="好_2008年支出调整_财力性转移支付2010年预算参考数" xfId="573"/>
    <cellStyle name="好_28四川" xfId="574"/>
    <cellStyle name="好_2015年社会保险基金预算草案表样（报人大）" xfId="575"/>
    <cellStyle name="好_县市旗测算-新科目（20080626）_民生政策最低支出需求_财力性转移支付2010年预算参考数" xfId="576"/>
    <cellStyle name="好_分县成本差异系数_不含人员经费系数_财力性转移支付2010年预算参考数" xfId="577"/>
    <cellStyle name="差_教育(按照总人口测算）—20080416_民生政策最低支出需求" xfId="578"/>
    <cellStyle name="好_文体广播部门" xfId="579"/>
    <cellStyle name="常规 11_财力性转移支付2009年预算参考数" xfId="580"/>
    <cellStyle name="好_文体广播事业(按照总人口测算）—20080416_县市旗测算-新科目（含人口规模效应）_财力性转移支付2010年预算参考数" xfId="581"/>
    <cellStyle name="好_第五部分(才淼、饶永宏）" xfId="582"/>
    <cellStyle name="好_汇总_财力性转移支付2010年预算参考数" xfId="583"/>
    <cellStyle name="好_山东省民生支出标准_财力性转移支付2010年预算参考数" xfId="584"/>
    <cellStyle name="好_市辖区测算20080510" xfId="585"/>
    <cellStyle name="好_市辖区测算20080510_财力性转移支付2010年预算参考数" xfId="586"/>
    <cellStyle name="常规 3 2 2 2" xfId="587"/>
    <cellStyle name="好_其他部门(按照总人口测算）—20080416_民生政策最低支出需求_财力性转移支付2010年预算参考数" xfId="588"/>
    <cellStyle name="好_卫生(按照总人口测算）—20080416_民生政策最低支出需求_财力性转移支付2010年预算参考数" xfId="589"/>
    <cellStyle name="差_5334_2006年迪庆县级财政报表附表" xfId="590"/>
    <cellStyle name="差_卫生(按照总人口测算）—20080416_县市旗测算-新科目（含人口规模效应）" xfId="591"/>
    <cellStyle name="_ET_STYLE_NoName_00_" xfId="592"/>
    <cellStyle name="好_缺口县区测算(按核定人数)_财力性转移支付2010年预算参考数" xfId="593"/>
    <cellStyle name="好_卫生(按照总人口测算）—20080416_财力性转移支付2010年预算参考数" xfId="594"/>
    <cellStyle name="好_市辖区测算20080510_不含人员经费系数_财力性转移支付2010年预算参考数" xfId="595"/>
    <cellStyle name="差_卫生部门" xfId="596"/>
    <cellStyle name="好_2007年一般预算支出剔除" xfId="597"/>
    <cellStyle name="差_2" xfId="598"/>
    <cellStyle name="好_行政（人员）" xfId="599"/>
    <cellStyle name="好_人员工资和公用经费3_财力性转移支付2010年预算参考数" xfId="600"/>
    <cellStyle name="差_27重庆" xfId="601"/>
    <cellStyle name="好_2007年一般预算支出剔除_财力性转移支付2010年预算参考数" xfId="602"/>
    <cellStyle name="HEADING2" xfId="603"/>
    <cellStyle name="好_其他部门(按照总人口测算）—20080416_财力性转移支付2010年预算参考数" xfId="604"/>
    <cellStyle name="差_人员工资和公用经费" xfId="605"/>
    <cellStyle name="差_民生政策最低支出需求" xfId="606"/>
    <cellStyle name="Accent6 - 60%" xfId="607"/>
    <cellStyle name="差_市辖区测算-新科目（20080626）_民生政策最低支出需求" xfId="608"/>
    <cellStyle name="差_22湖南_财力性转移支付2010年预算参考数" xfId="609"/>
    <cellStyle name="差_测算结果汇总" xfId="610"/>
    <cellStyle name="样式 1" xfId="611"/>
    <cellStyle name="Date" xfId="612"/>
    <cellStyle name="差_农林水和城市维护标准支出20080505－县区合计_民生政策最低支出需求_财力性转移支付2010年预算参考数" xfId="613"/>
    <cellStyle name="差_人员工资和公用经费2_财力性转移支付2010年预算参考数" xfId="614"/>
    <cellStyle name="差_同德" xfId="615"/>
    <cellStyle name="常规 2 2" xfId="616"/>
    <cellStyle name="Comma_1995" xfId="617"/>
    <cellStyle name="差_行政公检法测算_财力性转移支付2010年预算参考数" xfId="618"/>
    <cellStyle name="Explanatory Text" xfId="619"/>
    <cellStyle name="强调文字颜色 1 2" xfId="620"/>
    <cellStyle name="好_汇总" xfId="621"/>
    <cellStyle name="好_行政公检法测算_不含人员经费系数_财力性转移支付2010年预算参考数" xfId="622"/>
    <cellStyle name="好_县市旗测算-新科目（20080626）_财力性转移支付2010年预算参考数" xfId="623"/>
    <cellStyle name="好_核定人数下发表" xfId="624"/>
    <cellStyle name="强调文字颜色 3 2" xfId="625"/>
    <cellStyle name="好_农林水和城市维护标准支出20080505－县区合计" xfId="626"/>
    <cellStyle name="40% - 强调文字颜色 2 2" xfId="627"/>
    <cellStyle name="好_人员工资和公用经费2_财力性转移支付2010年预算参考数" xfId="628"/>
    <cellStyle name="好_财政供养人员" xfId="629"/>
    <cellStyle name="好_重点民生支出需求测算表社保（农村低保）081112" xfId="630"/>
    <cellStyle name="好_县市旗测算-新科目（20080627）_不含人员经费系数_财力性转移支付2010年预算参考数" xfId="631"/>
    <cellStyle name="好_云南省2008年转移支付测算——州市本级考核部分及政策性测算" xfId="632"/>
    <cellStyle name="好_县市旗测算-新科目（20080627）_县市旗测算-新科目（含人口规模效应）_财力性转移支付2010年预算参考数" xfId="633"/>
    <cellStyle name="好_11大理" xfId="634"/>
    <cellStyle name="差_县区合并测算20080421_县市旗测算-新科目（含人口规模效应）_财力性转移支付2010年预算参考数" xfId="635"/>
    <cellStyle name="60% - Accent4" xfId="636"/>
    <cellStyle name="好_行政公检法测算_县市旗测算-新科目（含人口规模效应）" xfId="637"/>
    <cellStyle name="好_缺口县区测算(财政部标准)_财力性转移支付2010年预算参考数" xfId="638"/>
    <cellStyle name="60% - 强调文字颜色 5 2" xfId="639"/>
    <cellStyle name="好_1_财力性转移支付2010年预算参考数" xfId="640"/>
    <cellStyle name="Accent1" xfId="641"/>
    <cellStyle name="差_2006年22湖南_财力性转移支付2010年预算参考数" xfId="642"/>
    <cellStyle name="40% - Accent6" xfId="643"/>
    <cellStyle name="好_行政公检法测算_财力性转移支付2010年预算参考数" xfId="644"/>
    <cellStyle name="Accent1 - 40%" xfId="645"/>
    <cellStyle name="20% - Accent2" xfId="646"/>
    <cellStyle name="Norma,_laroux_4_营业在建 (2)_E21" xfId="647"/>
    <cellStyle name="差_文体广播事业(按照总人口测算）—20080416_县市旗测算-新科目（含人口规模效应）" xfId="648"/>
    <cellStyle name="好_缺口县区测算(按2007支出增长25%测算)_财力性转移支付2010年预算参考数" xfId="649"/>
    <cellStyle name="差_文体广播事业(按照总人口测算）—20080416_不含人员经费系数_财力性转移支付2010年预算参考数" xfId="650"/>
    <cellStyle name="好_行政(燃修费)_县市旗测算-新科目（含人口规模效应）_财力性转移支付2010年预算参考数" xfId="651"/>
    <cellStyle name="差_行政公检法测算_民生政策最低支出需求_财力性转移支付2010年预算参考数" xfId="652"/>
    <cellStyle name="好_县市旗测算20080508_民生政策最低支出需求" xfId="653"/>
    <cellStyle name="好_行政公检法测算_不含人员经费系数" xfId="654"/>
    <cellStyle name="标题 2 2" xfId="655"/>
    <cellStyle name="差_行政公检法测算" xfId="656"/>
    <cellStyle name="好_20河南_财力性转移支付2010年预算参考数" xfId="657"/>
    <cellStyle name="后继超链接" xfId="658"/>
    <cellStyle name="好_文体广播事业(按照总人口测算）—20080416_财力性转移支付2010年预算参考数" xfId="659"/>
    <cellStyle name="好_县市旗测算-新科目（20080626）_不含人员经费系数" xfId="660"/>
    <cellStyle name="常规 8" xfId="661"/>
    <cellStyle name="差_市辖区测算20080510_县市旗测算-新科目（含人口规模效应）" xfId="662"/>
    <cellStyle name="差_人员工资和公用经费_财力性转移支付2010年预算参考数" xfId="663"/>
    <cellStyle name="好_县区合并测算20080421_不含人员经费系数_财力性转移支付2010年预算参考数" xfId="664"/>
    <cellStyle name="差_分县成本差异系数" xfId="665"/>
    <cellStyle name="差_市辖区测算20080510" xfId="666"/>
    <cellStyle name="差_县市旗测算-新科目（20080626）_县市旗测算-新科目（含人口规模效应）" xfId="667"/>
    <cellStyle name="差_1110洱源县" xfId="668"/>
    <cellStyle name="差_2008年全省汇总收支计算表_财力性转移支付2010年预算参考数" xfId="669"/>
    <cellStyle name="普通_ 白土" xfId="670"/>
    <cellStyle name="Warning Text" xfId="671"/>
    <cellStyle name="好_行政（人员）_县市旗测算-新科目（含人口规模效应）_财力性转移支付2010年预算参考数" xfId="672"/>
    <cellStyle name="好_27重庆" xfId="673"/>
    <cellStyle name="好_平邑" xfId="674"/>
    <cellStyle name="差_1110洱源县_财力性转移支付2010年预算参考数" xfId="675"/>
    <cellStyle name="差_附表_财力性转移支付2010年预算参考数" xfId="676"/>
    <cellStyle name="差_34青海_1" xfId="677"/>
    <cellStyle name="差_核定人数下发表_财力性转移支付2010年预算参考数" xfId="678"/>
    <cellStyle name="好_0605石屏县" xfId="679"/>
    <cellStyle name="差_卫生(按照总人口测算）—20080416_民生政策最低支出需求" xfId="680"/>
    <cellStyle name="差_县市旗测算-新科目（20080626）_不含人员经费系数_财力性转移支付2010年预算参考数" xfId="681"/>
    <cellStyle name="差_检验表（调整后）" xfId="682"/>
    <cellStyle name="好_14安徽" xfId="683"/>
    <cellStyle name="差_28四川_财力性转移支付2010年预算参考数" xfId="684"/>
    <cellStyle name="40% - 强调文字颜色 1 2" xfId="685"/>
    <cellStyle name="小数" xfId="686"/>
    <cellStyle name="差_12滨州" xfId="687"/>
    <cellStyle name="好_34青海_财力性转移支付2010年预算参考数" xfId="688"/>
    <cellStyle name="差_11大理" xfId="689"/>
    <cellStyle name="Dollar (zero dec)" xfId="690"/>
    <cellStyle name="好_22湖南" xfId="691"/>
    <cellStyle name="Accent6 - 20%" xfId="692"/>
    <cellStyle name="好_县市旗测算20080508_县市旗测算-新科目（含人口规模效应）_财力性转移支付2010年预算参考数" xfId="693"/>
    <cellStyle name="Accent4 - 40%" xfId="694"/>
    <cellStyle name="Input [yellow]" xfId="695"/>
    <cellStyle name="Accent6_2006年33甘肃" xfId="696"/>
    <cellStyle name="好_0502通海县" xfId="697"/>
    <cellStyle name="差_县市旗测算20080508_民生政策最低支出需求_财力性转移支付2010年预算参考数" xfId="698"/>
    <cellStyle name="Percent [2]" xfId="699"/>
    <cellStyle name="好_20河南" xfId="700"/>
    <cellStyle name="差_市辖区测算-新科目（20080626）_财力性转移支付2010年预算参考数" xfId="701"/>
    <cellStyle name="差_2007一般预算支出口径剔除表_财力性转移支付2010年预算参考数" xfId="702"/>
    <cellStyle name="Normal - Style1" xfId="703"/>
    <cellStyle name="好_山东省民生支出标准" xfId="704"/>
    <cellStyle name="40% - Accent4" xfId="705"/>
    <cellStyle name="差_县市旗测算20080508_民生政策最低支出需求" xfId="706"/>
    <cellStyle name="Accent1 - 60%" xfId="707"/>
    <cellStyle name="好_2008年支出调整" xfId="708"/>
    <cellStyle name="差_市辖区测算-新科目（20080626）_不含人员经费系数_财力性转移支付2010年预算参考数" xfId="709"/>
    <cellStyle name="Accent4" xfId="710"/>
    <cellStyle name="60% - Accent3" xfId="711"/>
    <cellStyle name="差_2008年支出调整_财力性转移支付2010年预算参考数" xfId="712"/>
    <cellStyle name="差_成本差异系数" xfId="713"/>
    <cellStyle name="差_行政(燃修费)_财力性转移支付2010年预算参考数" xfId="714"/>
    <cellStyle name="好_县市旗测算-新科目（20080626）" xfId="715"/>
    <cellStyle name="好_2006年33甘肃" xfId="716"/>
    <cellStyle name="霓付_ +Foil &amp; -FOIL &amp; PAPER" xfId="717"/>
    <cellStyle name="Accent3" xfId="718"/>
    <cellStyle name="差_县区合并测算20080421_不含人员经费系数" xfId="719"/>
    <cellStyle name="差_530629_2006年县级财政报表附表" xfId="720"/>
    <cellStyle name="40% - 强调文字颜色 5 2" xfId="721"/>
    <cellStyle name="好_27重庆_财力性转移支付2010年预算参考数" xfId="722"/>
    <cellStyle name="好_平邑_财力性转移支付2010年预算参考数" xfId="723"/>
    <cellStyle name="差_分析缺口率_财力性转移支付2010年预算参考数" xfId="724"/>
    <cellStyle name="好_市辖区测算-新科目（20080626）_民生政策最低支出需求" xfId="725"/>
    <cellStyle name="差_河南 缺口县区测算(地方填报白)_财力性转移支付2010年预算参考数" xfId="726"/>
    <cellStyle name="千位分隔[0] 4" xfId="727"/>
    <cellStyle name="好_人员工资和公用经费2" xfId="728"/>
    <cellStyle name="差_县市旗测算20080508_不含人员经费系数_财力性转移支付2010年预算参考数" xfId="729"/>
    <cellStyle name="60% - 强调文字颜色 6 2" xfId="730"/>
    <cellStyle name="好_1110洱源县" xfId="731"/>
    <cellStyle name="好_文体广播事业(按照总人口测算）—20080416_不含人员经费系数" xfId="732"/>
    <cellStyle name="差_1_财力性转移支付2010年预算参考数" xfId="733"/>
    <cellStyle name="差_34青海_1_财力性转移支付2010年预算参考数" xfId="734"/>
    <cellStyle name="差_Book1" xfId="735"/>
    <cellStyle name="好_县市旗测算-新科目（20080627）_县市旗测算-新科目（含人口规模效应）" xfId="736"/>
    <cellStyle name="差_行政（人员）_财力性转移支付2010年预算参考数" xfId="737"/>
    <cellStyle name="常规 2_004-2010年增消两税返还情况表" xfId="738"/>
    <cellStyle name="差_卫生(按照总人口测算）—20080416" xfId="739"/>
    <cellStyle name="好_文体广播事业(按照总人口测算）—20080416_县市旗测算-新科目（含人口规模效应）" xfId="740"/>
    <cellStyle name="差_Book2_财力性转移支付2010年预算参考数" xfId="741"/>
    <cellStyle name="好_云南 缺口县区测算(地方填报)_财力性转移支付2010年预算参考数" xfId="742"/>
    <cellStyle name="差_报表" xfId="743"/>
    <cellStyle name="好_县市旗测算20080508_民生政策最低支出需求_财力性转移支付2010年预算参考数" xfId="744"/>
    <cellStyle name="好_2006年22湖南" xfId="745"/>
    <cellStyle name="差_财政供养人员" xfId="746"/>
    <cellStyle name="常规 11" xfId="747"/>
    <cellStyle name="差_其他部门(按照总人口测算）—20080416_民生政策最低支出需求" xfId="748"/>
    <cellStyle name="差_20河南" xfId="749"/>
    <cellStyle name="好_自行调整差异系数顺序_财力性转移支付2010年预算参考数" xfId="750"/>
    <cellStyle name="差_县市旗测算-新科目（20080627）_财力性转移支付2010年预算参考数" xfId="751"/>
    <cellStyle name="好_行政公检法测算" xfId="752"/>
    <cellStyle name="差_县区合并测算20080421_民生政策最低支出需求_财力性转移支付2010年预算参考数" xfId="753"/>
    <cellStyle name="差_县市旗测算-新科目（20080627）_县市旗测算-新科目（含人口规模效应）_财力性转移支付2010年预算参考数" xfId="754"/>
    <cellStyle name="差_数据--基础数据--预算组--2015年人代会预算部分--2015.01.20--人代会前第6稿--按姚局意见改--调市级项级明细" xfId="755"/>
    <cellStyle name="差_2008年支出核定" xfId="756"/>
    <cellStyle name="差_测算结果" xfId="757"/>
    <cellStyle name="差_成本差异系数_财力性转移支付2010年预算参考数" xfId="758"/>
    <cellStyle name="差_农林水和城市维护标准支出20080505－县区合计" xfId="759"/>
    <cellStyle name="差_城建部门" xfId="760"/>
    <cellStyle name="差_第一部分：综合全" xfId="761"/>
    <cellStyle name="差_教育(按照总人口测算）—20080416_财力性转移支付2010年预算参考数" xfId="762"/>
    <cellStyle name="好_卫生(按照总人口测算）—20080416" xfId="763"/>
    <cellStyle name="好_县区合并测算20080421_县市旗测算-新科目（含人口规模效应）" xfId="764"/>
    <cellStyle name="好_云南省2008年转移支付测算——州市本级考核部分及政策性测算_财力性转移支付2010年预算参考数" xfId="765"/>
    <cellStyle name="差_市辖区测算20080510_不含人员经费系数" xfId="766"/>
    <cellStyle name="差_分县成本差异系数_不含人员经费系数" xfId="767"/>
    <cellStyle name="好_县市旗测算-新科目（20080627）_不含人员经费系数" xfId="768"/>
    <cellStyle name="分级显示行_1_13区汇总" xfId="769"/>
    <cellStyle name="差_汇总-县级财政报表附表" xfId="770"/>
    <cellStyle name="差_附表" xfId="771"/>
    <cellStyle name="好_530629_2006年县级财政报表附表" xfId="772"/>
    <cellStyle name="好_测算结果汇总_财力性转移支付2010年预算参考数" xfId="773"/>
    <cellStyle name="好_缺口县区测算(财政部标准)" xfId="774"/>
    <cellStyle name="差_河南 缺口县区测算(地方填报)" xfId="775"/>
    <cellStyle name="差_河南 缺口县区测算(地方填报)_财力性转移支付2010年预算参考数" xfId="776"/>
    <cellStyle name="差_行政（人员）_不含人员经费系数_财力性转移支付2010年预算参考数" xfId="777"/>
    <cellStyle name="差_核定人数对比_财力性转移支付2010年预算参考数" xfId="778"/>
    <cellStyle name="好_其他部门(按照总人口测算）—20080416_民生政策最低支出需求" xfId="779"/>
    <cellStyle name="差_危改资金测算" xfId="780"/>
    <cellStyle name="好_1" xfId="781"/>
    <cellStyle name="差_汇总表" xfId="782"/>
    <cellStyle name="好_县区合并测算20080423(按照各省比重）_县市旗测算-新科目（含人口规模效应）_财力性转移支付2010年预算参考数" xfId="783"/>
    <cellStyle name="差_县区合并测算20080421" xfId="784"/>
    <cellStyle name="差_汇总表4" xfId="785"/>
    <cellStyle name="烹拳_ +Foil &amp; -FOIL &amp; PAPER" xfId="786"/>
    <cellStyle name="差_重点民生支出需求测算表社保（农村低保）081112" xfId="787"/>
    <cellStyle name="差_汇总表提前告知区县" xfId="788"/>
    <cellStyle name="差_检验表" xfId="789"/>
    <cellStyle name="差_县市旗测算-新科目（20080626）" xfId="790"/>
    <cellStyle name="常规 9" xfId="791"/>
    <cellStyle name="好_汇总表" xfId="792"/>
    <cellStyle name="常规_新科目人代会报表---报送人大财经委稿" xfId="793"/>
    <cellStyle name="差_教育(按照总人口测算）—20080416_县市旗测算-新科目（含人口规模效应）" xfId="794"/>
    <cellStyle name="差_卫生(按照总人口测算）—20080416_县市旗测算-新科目（含人口规模效应）_财力性转移支付2010年预算参考数" xfId="795"/>
    <cellStyle name="差_农林水和城市维护标准支出20080505－县区合计_民生政策最低支出需求" xfId="796"/>
    <cellStyle name="差_人员工资和公用经费2" xfId="797"/>
    <cellStyle name="差_行政(燃修费)_不含人员经费系数" xfId="798"/>
    <cellStyle name="常规 2" xfId="799"/>
    <cellStyle name="常规_（20091202）人代会附表-表样" xfId="800"/>
    <cellStyle name="差_民生政策最低支出需求_财力性转移支付2010年预算参考数" xfId="801"/>
    <cellStyle name="差_2008年支出调整" xfId="802"/>
    <cellStyle name="好_2007年收支情况及2008年收支预计表(汇总表)_财力性转移支付2010年预算参考数" xfId="803"/>
    <cellStyle name="差_社保处下达区县2015年指标（第二批）" xfId="804"/>
    <cellStyle name="差_县区合并测算20080421_县市旗测算-新科目（含人口规模效应）" xfId="805"/>
    <cellStyle name="好_县区合并测算20080423(按照各省比重）_民生政策最低支出需求_财力性转移支付2010年预算参考数" xfId="806"/>
    <cellStyle name="差_农林水和城市维护标准支出20080505－县区合计_县市旗测算-新科目（含人口规模效应）_财力性转移支付2010年预算参考数" xfId="807"/>
    <cellStyle name="常规 17" xfId="808"/>
    <cellStyle name="常规 22" xfId="809"/>
    <cellStyle name="常规 4" xfId="810"/>
    <cellStyle name="好_总人口_财力性转移支付2010年预算参考数" xfId="811"/>
    <cellStyle name="差_危改资金测算_财力性转移支付2010年预算参考数" xfId="812"/>
    <cellStyle name="差_缺口县区测算（11.13）" xfId="813"/>
    <cellStyle name="差_2008年全省汇总收支计算表" xfId="814"/>
    <cellStyle name="HEADING1" xfId="815"/>
    <cellStyle name="差_缺口县区测算(按2007支出增长25%测算)" xfId="816"/>
    <cellStyle name="差_缺口县区测算_财力性转移支付2010年预算参考数" xfId="817"/>
    <cellStyle name="差_市辖区测算-新科目（20080626）_县市旗测算-新科目（含人口规模效应）_财力性转移支付2010年预算参考数" xfId="818"/>
    <cellStyle name="差_市辖区测算-新科目（20080626）_不含人员经费系数" xfId="819"/>
    <cellStyle name="好_文体广播事业(按照总人口测算）—20080416_民生政策最低支出需求_财力性转移支付2010年预算参考数" xfId="820"/>
    <cellStyle name="差_2007年收支情况及2008年收支预计表(汇总表)_财力性转移支付2010年预算参考数" xfId="821"/>
    <cellStyle name="差_文体广播事业(按照总人口测算）—20080416_县市旗测算-新科目（含人口规模效应）_财力性转移支付2010年预算参考数" xfId="822"/>
    <cellStyle name="好_行政公检法测算_民生政策最低支出需求_财力性转移支付2010年预算参考数" xfId="823"/>
    <cellStyle name="好_行政（人员）_民生政策最低支出需求" xfId="824"/>
    <cellStyle name="常规 16" xfId="825"/>
    <cellStyle name="常规 21" xfId="826"/>
    <cellStyle name="差_县区合并测算20080423(按照各省比重）_不含人员经费系数_财力性转移支付2010年预算参考数" xfId="827"/>
    <cellStyle name="差_县区合并测算20080423(按照各省比重）_财力性转移支付2010年预算参考数" xfId="828"/>
    <cellStyle name="常规 27" xfId="829"/>
    <cellStyle name="差_县区合并测算20080423(按照各省比重）_民生政策最低支出需求" xfId="830"/>
    <cellStyle name="差_县市旗测算20080508_财力性转移支付2010年预算参考数" xfId="831"/>
    <cellStyle name="40% - Accent1" xfId="832"/>
    <cellStyle name="好_市辖区测算-新科目（20080626）_民生政策最低支出需求_财力性转移支付2010年预算参考数" xfId="833"/>
    <cellStyle name="差_县市旗测算-新科目（20080627）_民生政策最低支出需求_财力性转移支付2010年预算参考数" xfId="834"/>
    <cellStyle name="差_2006年33甘肃" xfId="835"/>
    <cellStyle name="差_行政(燃修费)" xfId="836"/>
    <cellStyle name="好_测算结果汇总" xfId="837"/>
    <cellStyle name="烹拳 [0]_ +Foil &amp; -FOIL &amp; PAPER" xfId="838"/>
    <cellStyle name="差_行政(燃修费)_不含人员经费系数_财力性转移支付2010年预算参考数" xfId="839"/>
    <cellStyle name="差_行政(燃修费)_民生政策最低支出需求_财力性转移支付2010年预算参考数" xfId="840"/>
    <cellStyle name="差_行政(燃修费)_县市旗测算-新科目（含人口规模效应）_财力性转移支付2010年预算参考数" xfId="84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N31"/>
  <sheetViews>
    <sheetView showGridLines="0" zoomScale="70" zoomScaleNormal="70" workbookViewId="0">
      <selection activeCell="N25" sqref="N25"/>
    </sheetView>
  </sheetViews>
  <sheetFormatPr defaultColWidth="8.75" defaultRowHeight="14.25"/>
  <cols>
    <col min="1" max="1" width="9" style="85"/>
    <col min="2" max="2" width="9.5" style="85" customWidth="1"/>
    <col min="3" max="3" width="9.625" style="85" customWidth="1"/>
    <col min="4" max="5" width="9" style="85"/>
    <col min="6" max="6" width="28" style="85"/>
    <col min="7" max="10" width="9" style="85"/>
    <col min="11" max="11" width="7.375" style="85" customWidth="1"/>
    <col min="12" max="32" width="9" style="85"/>
    <col min="33" max="256" width="8.75" style="85"/>
    <col min="257" max="16384" width="8.75" style="5"/>
  </cols>
  <sheetData>
    <row r="1" ht="20.25" spans="1:11">
      <c r="A1" s="364" t="s">
        <v>0</v>
      </c>
      <c r="J1" s="97"/>
      <c r="K1" s="97"/>
    </row>
    <row r="2" ht="71.25" customHeight="1" spans="1:11">
      <c r="A2" s="86" t="s">
        <v>1</v>
      </c>
      <c r="B2" s="86"/>
      <c r="C2" s="86"/>
      <c r="D2" s="87"/>
      <c r="E2" s="87"/>
      <c r="I2" s="98"/>
      <c r="J2" s="98"/>
      <c r="K2" s="98"/>
    </row>
    <row r="3" s="363" customFormat="1" ht="29.25" customHeight="1" spans="1:1">
      <c r="A3" s="365"/>
    </row>
    <row r="4" ht="56.25" customHeight="1"/>
    <row r="5" ht="111" customHeight="1" spans="1:11">
      <c r="A5" s="366" t="s">
        <v>2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7" customHeight="1" spans="5:7">
      <c r="E7" s="89"/>
      <c r="F7" s="89"/>
      <c r="G7" s="89"/>
    </row>
    <row r="8" customHeight="1" spans="5:7">
      <c r="E8" s="89"/>
      <c r="F8" s="89"/>
      <c r="G8" s="89"/>
    </row>
    <row r="9" customHeight="1" spans="5:7">
      <c r="E9" s="89"/>
      <c r="F9" s="89"/>
      <c r="G9" s="89"/>
    </row>
    <row r="10" ht="6" customHeight="1" spans="1:1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ht="13.5" hidden="1" spans="1:1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ht="13.5" hidden="1" spans="1:1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ht="13.5" hidden="1" spans="1:1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ht="13.5" spans="1:1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ht="13.5" spans="1:1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ht="13.5" spans="1:1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ht="13.5" spans="1:1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ht="13.5" spans="1:1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21" ht="47.25" customHeight="1" spans="1:11">
      <c r="A21" s="92"/>
      <c r="B21" s="92"/>
      <c r="C21" s="92"/>
      <c r="D21" s="92"/>
      <c r="E21" s="92"/>
      <c r="G21" s="92"/>
      <c r="H21" s="92"/>
      <c r="I21" s="92"/>
      <c r="J21" s="92"/>
      <c r="K21" s="92"/>
    </row>
    <row r="22" ht="35.25" spans="1:11">
      <c r="A22" s="92"/>
      <c r="B22" s="92"/>
      <c r="C22" s="92"/>
      <c r="D22" s="92"/>
      <c r="E22" s="92"/>
      <c r="F22" s="367"/>
      <c r="G22" s="92"/>
      <c r="H22" s="92"/>
      <c r="I22" s="92"/>
      <c r="J22" s="92"/>
      <c r="K22" s="92"/>
    </row>
    <row r="23" ht="45" customHeight="1" spans="1:14">
      <c r="A23" s="92"/>
      <c r="B23" s="92"/>
      <c r="C23" s="92"/>
      <c r="D23" s="92"/>
      <c r="E23" s="92"/>
      <c r="F23" s="367"/>
      <c r="G23" s="92"/>
      <c r="H23" s="92"/>
      <c r="L23" s="368"/>
      <c r="M23" s="368"/>
      <c r="N23" s="368"/>
    </row>
    <row r="24" ht="35.25" spans="1:1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ht="15.75" spans="1:1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ht="13.5" spans="1:1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ht="35.25" customHeight="1" spans="1:1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ht="3.75" customHeight="1" spans="6:11">
      <c r="F28" s="96"/>
      <c r="G28" s="96"/>
      <c r="H28" s="96"/>
      <c r="I28" s="96"/>
      <c r="J28" s="96"/>
      <c r="K28" s="96"/>
    </row>
    <row r="29" hidden="1" customHeight="1" spans="6:11">
      <c r="F29" s="96"/>
      <c r="G29" s="96"/>
      <c r="H29" s="96"/>
      <c r="I29" s="96"/>
      <c r="J29" s="96"/>
      <c r="K29" s="96"/>
    </row>
    <row r="30" hidden="1" customHeight="1" spans="6:11">
      <c r="F30" s="96"/>
      <c r="G30" s="96"/>
      <c r="H30" s="96"/>
      <c r="I30" s="96"/>
      <c r="J30" s="96"/>
      <c r="K30" s="96"/>
    </row>
    <row r="31" ht="23.25" customHeight="1" spans="6:11">
      <c r="F31" s="96"/>
      <c r="G31" s="96"/>
      <c r="H31" s="96"/>
      <c r="I31" s="96"/>
      <c r="J31" s="96"/>
      <c r="K31" s="96"/>
    </row>
  </sheetData>
  <mergeCells count="8">
    <mergeCell ref="J1:K1"/>
    <mergeCell ref="A2:C2"/>
    <mergeCell ref="I2:K2"/>
    <mergeCell ref="A5:K5"/>
    <mergeCell ref="L23:N23"/>
    <mergeCell ref="E7:G9"/>
    <mergeCell ref="A10:K18"/>
    <mergeCell ref="A26:K27"/>
  </mergeCells>
  <printOptions horizontalCentered="1" verticalCentered="1"/>
  <pageMargins left="0.590277777777778" right="0.590277777777778" top="0.786805555555556" bottom="0.786805555555556" header="0.590277777777778" footer="0.239583333333333"/>
  <pageSetup paperSize="9" scale="7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view="pageBreakPreview" zoomScale="55" zoomScaleNormal="50" zoomScaleSheetLayoutView="55" workbookViewId="0">
      <selection activeCell="L32" sqref="L32"/>
    </sheetView>
  </sheetViews>
  <sheetFormatPr defaultColWidth="8.75" defaultRowHeight="14.25"/>
  <cols>
    <col min="1" max="5" width="9" style="85"/>
    <col min="6" max="6" width="26.375" style="85"/>
    <col min="7" max="32" width="9" style="85"/>
    <col min="33" max="256" width="8.75" style="85"/>
    <col min="257" max="16384" width="8.75" style="5"/>
  </cols>
  <sheetData>
    <row r="1" spans="10:11">
      <c r="J1" s="97"/>
      <c r="K1" s="97"/>
    </row>
    <row r="2" ht="71.25" customHeight="1" spans="1:11">
      <c r="A2" s="86"/>
      <c r="B2" s="86"/>
      <c r="C2" s="86"/>
      <c r="D2" s="87"/>
      <c r="E2" s="87"/>
      <c r="J2" s="98"/>
      <c r="K2" s="98"/>
    </row>
    <row r="3" ht="71.25" customHeight="1" spans="1:11">
      <c r="A3" s="86"/>
      <c r="B3" s="86"/>
      <c r="C3" s="86"/>
      <c r="D3" s="87"/>
      <c r="E3" s="87"/>
      <c r="J3" s="98"/>
      <c r="K3" s="98"/>
    </row>
    <row r="4" ht="157.5" customHeight="1" spans="1:11">
      <c r="A4" s="88" t="s">
        <v>1168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6" customHeight="1" spans="5:7">
      <c r="E6" s="89"/>
      <c r="F6" s="89"/>
      <c r="G6" s="89"/>
    </row>
    <row r="7" customHeight="1" spans="5:7">
      <c r="E7" s="89"/>
      <c r="F7" s="89"/>
      <c r="G7" s="89"/>
    </row>
    <row r="8" customHeight="1" spans="5:7">
      <c r="E8" s="89"/>
      <c r="F8" s="89"/>
      <c r="G8" s="89"/>
    </row>
    <row r="9" ht="6" customHeight="1" spans="1:1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ht="13.5" hidden="1" spans="1:1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ht="13.5" hidden="1" spans="1:1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ht="13.5" hidden="1" spans="1:1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ht="13.5" spans="1:1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ht="13.5" spans="1:1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ht="13.5" spans="1:1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ht="13.5" spans="1:1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ht="13.5" spans="1:1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22" ht="101.25" customHeight="1"/>
    <row r="23" ht="11.25" customHeight="1"/>
    <row r="26" ht="27" spans="6:6">
      <c r="F26" s="91"/>
    </row>
    <row r="28" ht="47.25" customHeight="1" spans="1:1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ht="35.25" spans="1:11">
      <c r="A29" s="92"/>
      <c r="B29" s="92"/>
      <c r="C29" s="92"/>
      <c r="D29" s="92"/>
      <c r="E29" s="92"/>
      <c r="F29" s="93"/>
      <c r="G29" s="92"/>
      <c r="H29" s="92"/>
      <c r="I29" s="92"/>
      <c r="J29" s="92"/>
      <c r="K29" s="92"/>
    </row>
    <row r="30" ht="35.25" spans="1:1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ht="35.25" spans="1:1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ht="35.25" spans="1:1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ht="15.75" spans="1:1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ht="13.5" spans="1:1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ht="35.25" customHeight="1" spans="1:1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ht="3.75" customHeight="1" spans="6:11">
      <c r="F36" s="96"/>
      <c r="G36" s="96"/>
      <c r="H36" s="96"/>
      <c r="I36" s="96"/>
      <c r="J36" s="96"/>
      <c r="K36" s="96"/>
    </row>
    <row r="37" hidden="1" customHeight="1" spans="6:11">
      <c r="F37" s="96"/>
      <c r="G37" s="96"/>
      <c r="H37" s="96"/>
      <c r="I37" s="96"/>
      <c r="J37" s="96"/>
      <c r="K37" s="96"/>
    </row>
    <row r="38" hidden="1" customHeight="1" spans="6:11">
      <c r="F38" s="96"/>
      <c r="G38" s="96"/>
      <c r="H38" s="96"/>
      <c r="I38" s="96"/>
      <c r="J38" s="96"/>
      <c r="K38" s="96"/>
    </row>
    <row r="39" ht="23.25" customHeight="1" spans="6:11">
      <c r="F39" s="96"/>
      <c r="G39" s="96"/>
      <c r="H39" s="96"/>
      <c r="I39" s="96"/>
      <c r="J39" s="96"/>
      <c r="K39" s="96"/>
    </row>
  </sheetData>
  <mergeCells count="7">
    <mergeCell ref="J1:K1"/>
    <mergeCell ref="A2:C2"/>
    <mergeCell ref="J2:K2"/>
    <mergeCell ref="A4:K4"/>
    <mergeCell ref="E6:G8"/>
    <mergeCell ref="A9:K17"/>
    <mergeCell ref="A34:K35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showGridLines="0" showZeros="0" view="pageBreakPreview" zoomScale="115" zoomScaleNormal="75" zoomScaleSheetLayoutView="115" workbookViewId="0">
      <selection activeCell="E7" sqref="E7"/>
    </sheetView>
  </sheetViews>
  <sheetFormatPr defaultColWidth="8.75" defaultRowHeight="15"/>
  <cols>
    <col min="1" max="1" width="42.75" style="122" customWidth="1"/>
    <col min="2" max="3" width="13.75" style="122" customWidth="1"/>
    <col min="4" max="4" width="12" style="122" customWidth="1"/>
    <col min="5" max="5" width="12" style="123" customWidth="1"/>
    <col min="6" max="6" width="13.75" style="133" customWidth="1"/>
    <col min="7" max="7" width="12" style="99" customWidth="1"/>
    <col min="8" max="8" width="7" style="123" customWidth="1"/>
    <col min="9" max="9" width="9" style="122"/>
    <col min="10" max="10" width="13.375" style="122" customWidth="1"/>
    <col min="11" max="32" width="9" style="122"/>
    <col min="33" max="256" width="8.75" style="122"/>
    <col min="257" max="16384" width="8.75" style="5"/>
  </cols>
  <sheetData>
    <row r="1" ht="20.25" spans="1:1">
      <c r="A1" s="124" t="s">
        <v>1169</v>
      </c>
    </row>
    <row r="2" s="120" customFormat="1" ht="48" customHeight="1" spans="1:8">
      <c r="A2" s="101" t="s">
        <v>1170</v>
      </c>
      <c r="B2" s="101"/>
      <c r="C2" s="101"/>
      <c r="D2" s="101"/>
      <c r="E2" s="101"/>
      <c r="F2" s="101"/>
      <c r="G2" s="101"/>
      <c r="H2" s="101"/>
    </row>
    <row r="3" s="102" customFormat="1" ht="14.25" spans="5:8">
      <c r="E3" s="103"/>
      <c r="F3" s="134"/>
      <c r="G3" s="105" t="s">
        <v>6</v>
      </c>
      <c r="H3" s="103"/>
    </row>
    <row r="4" s="109" customFormat="1" ht="33" customHeight="1" spans="1:8">
      <c r="A4" s="106" t="s">
        <v>1151</v>
      </c>
      <c r="B4" s="135" t="s">
        <v>1171</v>
      </c>
      <c r="C4" s="136"/>
      <c r="D4" s="136"/>
      <c r="E4" s="136"/>
      <c r="F4" s="108" t="s">
        <v>1172</v>
      </c>
      <c r="G4" s="108"/>
      <c r="H4" s="137"/>
    </row>
    <row r="5" s="109" customFormat="1" ht="33" customHeight="1" spans="1:8">
      <c r="A5" s="106"/>
      <c r="B5" s="106" t="s">
        <v>1173</v>
      </c>
      <c r="C5" s="106" t="s">
        <v>1174</v>
      </c>
      <c r="D5" s="106" t="s">
        <v>1175</v>
      </c>
      <c r="E5" s="106" t="s">
        <v>1176</v>
      </c>
      <c r="F5" s="138" t="s">
        <v>1173</v>
      </c>
      <c r="G5" s="110" t="s">
        <v>1177</v>
      </c>
      <c r="H5" s="137"/>
    </row>
    <row r="6" ht="23.25" customHeight="1" spans="1:11">
      <c r="A6" s="125" t="s">
        <v>1178</v>
      </c>
      <c r="B6" s="112"/>
      <c r="C6" s="126"/>
      <c r="D6" s="126"/>
      <c r="E6" s="127"/>
      <c r="F6" s="139"/>
      <c r="G6" s="114"/>
      <c r="H6" s="140"/>
      <c r="I6" s="130"/>
      <c r="J6" s="131"/>
      <c r="K6" s="131"/>
    </row>
    <row r="7" ht="23.25" customHeight="1" spans="1:11">
      <c r="A7" s="116" t="s">
        <v>1179</v>
      </c>
      <c r="B7" s="112"/>
      <c r="C7" s="126"/>
      <c r="D7" s="126"/>
      <c r="E7" s="127"/>
      <c r="F7" s="139"/>
      <c r="G7" s="114"/>
      <c r="H7" s="140"/>
      <c r="I7" s="130"/>
      <c r="J7" s="131"/>
      <c r="K7" s="131"/>
    </row>
    <row r="8" ht="23.25" customHeight="1" spans="1:11">
      <c r="A8" s="116" t="s">
        <v>1180</v>
      </c>
      <c r="B8" s="112"/>
      <c r="C8" s="126"/>
      <c r="D8" s="126"/>
      <c r="E8" s="127"/>
      <c r="F8" s="139"/>
      <c r="G8" s="114"/>
      <c r="H8" s="140"/>
      <c r="I8" s="130"/>
      <c r="J8" s="131"/>
      <c r="K8" s="131"/>
    </row>
    <row r="9" ht="23.25" customHeight="1" spans="1:11">
      <c r="A9" s="116" t="s">
        <v>1181</v>
      </c>
      <c r="B9" s="112"/>
      <c r="C9" s="126"/>
      <c r="D9" s="126"/>
      <c r="E9" s="127"/>
      <c r="F9" s="139"/>
      <c r="G9" s="114"/>
      <c r="H9" s="140"/>
      <c r="I9" s="130"/>
      <c r="J9" s="131"/>
      <c r="K9" s="131"/>
    </row>
    <row r="10" ht="23.25" customHeight="1" spans="1:11">
      <c r="A10" s="129" t="s">
        <v>1182</v>
      </c>
      <c r="B10" s="112"/>
      <c r="C10" s="126"/>
      <c r="D10" s="126"/>
      <c r="E10" s="127"/>
      <c r="F10" s="139"/>
      <c r="G10" s="114"/>
      <c r="H10" s="140"/>
      <c r="I10" s="130"/>
      <c r="J10" s="131"/>
      <c r="K10" s="131"/>
    </row>
    <row r="11" ht="23.25" customHeight="1" spans="1:11">
      <c r="A11" s="116" t="s">
        <v>1179</v>
      </c>
      <c r="B11" s="112"/>
      <c r="C11" s="126"/>
      <c r="D11" s="126"/>
      <c r="E11" s="127"/>
      <c r="F11" s="139"/>
      <c r="G11" s="114"/>
      <c r="H11" s="140"/>
      <c r="I11" s="130"/>
      <c r="J11" s="131"/>
      <c r="K11" s="131"/>
    </row>
    <row r="12" ht="23.25" customHeight="1" spans="1:11">
      <c r="A12" s="116" t="s">
        <v>1180</v>
      </c>
      <c r="B12" s="112"/>
      <c r="C12" s="126"/>
      <c r="D12" s="126"/>
      <c r="E12" s="127"/>
      <c r="F12" s="139"/>
      <c r="G12" s="114"/>
      <c r="H12" s="140"/>
      <c r="I12" s="130"/>
      <c r="J12" s="131"/>
      <c r="K12" s="131"/>
    </row>
    <row r="13" ht="23.25" customHeight="1" spans="1:11">
      <c r="A13" s="116" t="s">
        <v>1181</v>
      </c>
      <c r="B13" s="112"/>
      <c r="C13" s="126"/>
      <c r="D13" s="126"/>
      <c r="E13" s="127"/>
      <c r="F13" s="139"/>
      <c r="G13" s="114"/>
      <c r="H13" s="140"/>
      <c r="I13" s="130"/>
      <c r="J13" s="131"/>
      <c r="K13" s="131"/>
    </row>
    <row r="14" ht="23.25" customHeight="1" spans="1:11">
      <c r="A14" s="116" t="s">
        <v>1183</v>
      </c>
      <c r="B14" s="112"/>
      <c r="C14" s="126"/>
      <c r="D14" s="126"/>
      <c r="E14" s="127"/>
      <c r="F14" s="139"/>
      <c r="G14" s="114"/>
      <c r="H14" s="140"/>
      <c r="I14" s="130"/>
      <c r="J14" s="131"/>
      <c r="K14" s="131"/>
    </row>
    <row r="15" ht="23.25" customHeight="1" spans="1:11">
      <c r="A15" s="116" t="s">
        <v>1179</v>
      </c>
      <c r="B15" s="112"/>
      <c r="C15" s="126"/>
      <c r="D15" s="126"/>
      <c r="E15" s="127"/>
      <c r="F15" s="139"/>
      <c r="G15" s="114"/>
      <c r="H15" s="140"/>
      <c r="I15" s="130"/>
      <c r="J15" s="131"/>
      <c r="K15" s="131"/>
    </row>
    <row r="16" ht="23.25" customHeight="1" spans="1:11">
      <c r="A16" s="116" t="s">
        <v>1181</v>
      </c>
      <c r="B16" s="112"/>
      <c r="C16" s="126"/>
      <c r="D16" s="126"/>
      <c r="E16" s="127"/>
      <c r="F16" s="139"/>
      <c r="G16" s="114"/>
      <c r="H16" s="140"/>
      <c r="I16" s="130"/>
      <c r="J16" s="131"/>
      <c r="K16" s="131"/>
    </row>
    <row r="17" s="121" customFormat="1" ht="23.25" customHeight="1" spans="1:10">
      <c r="A17" s="116" t="s">
        <v>1184</v>
      </c>
      <c r="B17" s="112"/>
      <c r="C17" s="126"/>
      <c r="D17" s="126"/>
      <c r="E17" s="127"/>
      <c r="F17" s="139"/>
      <c r="G17" s="114"/>
      <c r="H17" s="140"/>
      <c r="J17" s="132"/>
    </row>
    <row r="18" s="121" customFormat="1" ht="23.25" customHeight="1" spans="1:8">
      <c r="A18" s="116" t="s">
        <v>1179</v>
      </c>
      <c r="B18" s="112"/>
      <c r="C18" s="126"/>
      <c r="D18" s="126"/>
      <c r="E18" s="127"/>
      <c r="F18" s="139"/>
      <c r="G18" s="114"/>
      <c r="H18" s="140"/>
    </row>
    <row r="19" s="121" customFormat="1" ht="23.25" customHeight="1" spans="1:8">
      <c r="A19" s="116" t="s">
        <v>1180</v>
      </c>
      <c r="B19" s="112"/>
      <c r="C19" s="126"/>
      <c r="D19" s="126"/>
      <c r="E19" s="127"/>
      <c r="F19" s="139"/>
      <c r="G19" s="114"/>
      <c r="H19" s="140"/>
    </row>
    <row r="20" ht="23.25" customHeight="1" spans="1:11">
      <c r="A20" s="116" t="s">
        <v>1181</v>
      </c>
      <c r="B20" s="112"/>
      <c r="C20" s="126"/>
      <c r="D20" s="126"/>
      <c r="E20" s="127"/>
      <c r="F20" s="139"/>
      <c r="G20" s="114"/>
      <c r="H20" s="140"/>
      <c r="I20" s="130"/>
      <c r="J20" s="131"/>
      <c r="K20" s="131"/>
    </row>
    <row r="21" s="121" customFormat="1" ht="23.25" customHeight="1" spans="1:8">
      <c r="A21" s="116" t="s">
        <v>1185</v>
      </c>
      <c r="B21" s="112"/>
      <c r="C21" s="126"/>
      <c r="D21" s="126"/>
      <c r="E21" s="127"/>
      <c r="F21" s="139"/>
      <c r="G21" s="114"/>
      <c r="H21" s="140"/>
    </row>
    <row r="22" s="121" customFormat="1" ht="23.25" customHeight="1" spans="1:8">
      <c r="A22" s="116" t="s">
        <v>1179</v>
      </c>
      <c r="B22" s="112"/>
      <c r="C22" s="126"/>
      <c r="D22" s="126"/>
      <c r="E22" s="127"/>
      <c r="F22" s="139"/>
      <c r="G22" s="114"/>
      <c r="H22" s="140"/>
    </row>
    <row r="23" ht="23.25" customHeight="1" spans="1:11">
      <c r="A23" s="116" t="s">
        <v>1181</v>
      </c>
      <c r="B23" s="112"/>
      <c r="C23" s="126"/>
      <c r="D23" s="126"/>
      <c r="E23" s="127"/>
      <c r="F23" s="139"/>
      <c r="G23" s="114"/>
      <c r="H23" s="140"/>
      <c r="I23" s="130"/>
      <c r="J23" s="131"/>
      <c r="K23" s="131"/>
    </row>
    <row r="24" s="121" customFormat="1" ht="23.25" customHeight="1" spans="1:8">
      <c r="A24" s="118" t="s">
        <v>1186</v>
      </c>
      <c r="B24" s="112"/>
      <c r="C24" s="126"/>
      <c r="D24" s="126"/>
      <c r="E24" s="127"/>
      <c r="F24" s="139"/>
      <c r="G24" s="114"/>
      <c r="H24" s="140"/>
    </row>
    <row r="25" s="121" customFormat="1" ht="23.25" customHeight="1" spans="1:8">
      <c r="A25" s="116" t="s">
        <v>1179</v>
      </c>
      <c r="B25" s="112"/>
      <c r="C25" s="126"/>
      <c r="D25" s="126"/>
      <c r="E25" s="127"/>
      <c r="F25" s="139"/>
      <c r="G25" s="114"/>
      <c r="H25" s="140"/>
    </row>
    <row r="26" ht="23.25" customHeight="1" spans="1:11">
      <c r="A26" s="116" t="s">
        <v>1181</v>
      </c>
      <c r="B26" s="112"/>
      <c r="C26" s="126"/>
      <c r="D26" s="126"/>
      <c r="E26" s="127"/>
      <c r="F26" s="139"/>
      <c r="G26" s="114"/>
      <c r="H26" s="140"/>
      <c r="I26" s="130"/>
      <c r="J26" s="131"/>
      <c r="K26" s="131"/>
    </row>
    <row r="27" ht="23.25" customHeight="1" spans="1:8">
      <c r="A27" s="118" t="s">
        <v>1187</v>
      </c>
      <c r="B27" s="112"/>
      <c r="C27" s="126"/>
      <c r="D27" s="126"/>
      <c r="E27" s="127"/>
      <c r="F27" s="139"/>
      <c r="G27" s="114"/>
      <c r="H27" s="140"/>
    </row>
    <row r="28" ht="23.25" customHeight="1" spans="1:8">
      <c r="A28" s="116" t="s">
        <v>1179</v>
      </c>
      <c r="B28" s="112"/>
      <c r="C28" s="126"/>
      <c r="D28" s="126"/>
      <c r="E28" s="127"/>
      <c r="F28" s="139"/>
      <c r="G28" s="114"/>
      <c r="H28" s="140"/>
    </row>
    <row r="29" ht="23.25" customHeight="1" spans="1:8">
      <c r="A29" s="116" t="s">
        <v>1180</v>
      </c>
      <c r="B29" s="112"/>
      <c r="C29" s="126"/>
      <c r="D29" s="126"/>
      <c r="E29" s="127"/>
      <c r="F29" s="139"/>
      <c r="G29" s="114"/>
      <c r="H29" s="140"/>
    </row>
    <row r="30" ht="23.25" customHeight="1" spans="1:11">
      <c r="A30" s="116" t="s">
        <v>1181</v>
      </c>
      <c r="B30" s="112"/>
      <c r="C30" s="126"/>
      <c r="D30" s="126"/>
      <c r="E30" s="127"/>
      <c r="F30" s="139"/>
      <c r="G30" s="114"/>
      <c r="H30" s="140"/>
      <c r="I30" s="130"/>
      <c r="J30" s="131"/>
      <c r="K30" s="131"/>
    </row>
    <row r="31" ht="23.25" customHeight="1" spans="1:8">
      <c r="A31" s="118" t="s">
        <v>1188</v>
      </c>
      <c r="B31" s="112"/>
      <c r="C31" s="126"/>
      <c r="D31" s="126"/>
      <c r="E31" s="127"/>
      <c r="F31" s="139"/>
      <c r="G31" s="114"/>
      <c r="H31" s="140"/>
    </row>
    <row r="32" ht="23.25" customHeight="1" spans="1:8">
      <c r="A32" s="116" t="s">
        <v>1179</v>
      </c>
      <c r="B32" s="112"/>
      <c r="C32" s="126"/>
      <c r="D32" s="126"/>
      <c r="E32" s="127"/>
      <c r="F32" s="139"/>
      <c r="G32" s="114"/>
      <c r="H32" s="140"/>
    </row>
    <row r="33" ht="23.25" customHeight="1" spans="1:8">
      <c r="A33" s="116" t="s">
        <v>1180</v>
      </c>
      <c r="B33" s="112"/>
      <c r="C33" s="126"/>
      <c r="D33" s="126"/>
      <c r="E33" s="127"/>
      <c r="F33" s="139"/>
      <c r="G33" s="114"/>
      <c r="H33" s="140"/>
    </row>
    <row r="34" ht="23.25" customHeight="1" spans="1:11">
      <c r="A34" s="116" t="s">
        <v>1181</v>
      </c>
      <c r="B34" s="112"/>
      <c r="C34" s="126"/>
      <c r="D34" s="126"/>
      <c r="E34" s="127"/>
      <c r="F34" s="139"/>
      <c r="G34" s="114"/>
      <c r="H34" s="140"/>
      <c r="I34" s="130"/>
      <c r="J34" s="131"/>
      <c r="K34" s="131"/>
    </row>
    <row r="35" ht="23.25" customHeight="1" spans="1:8">
      <c r="A35" s="116" t="s">
        <v>1189</v>
      </c>
      <c r="B35" s="112"/>
      <c r="C35" s="126"/>
      <c r="D35" s="126"/>
      <c r="E35" s="127"/>
      <c r="F35" s="139"/>
      <c r="G35" s="114"/>
      <c r="H35" s="132"/>
    </row>
    <row r="36" ht="23.25" customHeight="1" spans="1:8">
      <c r="A36" s="116" t="s">
        <v>1179</v>
      </c>
      <c r="B36" s="112"/>
      <c r="C36" s="126"/>
      <c r="D36" s="126"/>
      <c r="E36" s="127"/>
      <c r="F36" s="139"/>
      <c r="G36" s="114"/>
      <c r="H36" s="132"/>
    </row>
    <row r="37" ht="23.25" customHeight="1" spans="1:8">
      <c r="A37" s="116" t="s">
        <v>1180</v>
      </c>
      <c r="B37" s="112"/>
      <c r="C37" s="126"/>
      <c r="D37" s="126"/>
      <c r="E37" s="127"/>
      <c r="F37" s="139"/>
      <c r="G37" s="114"/>
      <c r="H37" s="132"/>
    </row>
    <row r="38" ht="23.25" customHeight="1" spans="1:11">
      <c r="A38" s="116" t="s">
        <v>1181</v>
      </c>
      <c r="B38" s="112"/>
      <c r="C38" s="126"/>
      <c r="D38" s="126"/>
      <c r="E38" s="127"/>
      <c r="F38" s="139"/>
      <c r="G38" s="114"/>
      <c r="H38" s="140"/>
      <c r="I38" s="130"/>
      <c r="J38" s="131"/>
      <c r="K38" s="131"/>
    </row>
    <row r="39" ht="24.6" customHeight="1" spans="8:8">
      <c r="H39" s="132"/>
    </row>
    <row r="40" ht="24.6" customHeight="1" spans="8:8">
      <c r="H40" s="132"/>
    </row>
    <row r="41" ht="24.6" customHeight="1" spans="8:8">
      <c r="H41" s="132"/>
    </row>
    <row r="42" ht="24.6" customHeight="1" spans="8:8">
      <c r="H42" s="132"/>
    </row>
    <row r="43" spans="8:8">
      <c r="H43" s="132"/>
    </row>
    <row r="44" spans="8:8">
      <c r="H44" s="132"/>
    </row>
    <row r="45" spans="8:8">
      <c r="H45" s="132"/>
    </row>
    <row r="46" spans="8:8">
      <c r="H46" s="132"/>
    </row>
    <row r="47" spans="8:8">
      <c r="H47" s="132"/>
    </row>
    <row r="48" spans="8:8">
      <c r="H48" s="132"/>
    </row>
  </sheetData>
  <mergeCells count="4">
    <mergeCell ref="A2:G2"/>
    <mergeCell ref="B4:E4"/>
    <mergeCell ref="F4:G4"/>
    <mergeCell ref="A4:A5"/>
  </mergeCells>
  <printOptions horizontalCentered="1" verticalCentered="1"/>
  <pageMargins left="0.275" right="0.196527777777778" top="0.393055555555556" bottom="0.0388888888888889" header="0.588888888888889" footer="0.238888888888889"/>
  <pageSetup paperSize="9" scale="80" orientation="portrait"/>
  <headerFooter alignWithMargins="0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view="pageBreakPreview" zoomScale="115" zoomScaleNormal="75" zoomScaleSheetLayoutView="115" workbookViewId="0">
      <selection activeCell="A1" sqref="A1"/>
    </sheetView>
  </sheetViews>
  <sheetFormatPr defaultColWidth="8.75" defaultRowHeight="15"/>
  <cols>
    <col min="1" max="1" width="41" style="122" customWidth="1"/>
    <col min="2" max="4" width="12.925" style="122" customWidth="1"/>
    <col min="5" max="5" width="12.925" style="123" customWidth="1"/>
    <col min="6" max="7" width="13.0416666666667" style="99" customWidth="1"/>
    <col min="8" max="8" width="14.75" style="122"/>
    <col min="9" max="9" width="9.5" style="122"/>
    <col min="10" max="10" width="13.375" style="122" customWidth="1"/>
    <col min="11" max="32" width="9" style="122"/>
    <col min="33" max="256" width="8.75" style="122"/>
    <col min="257" max="16384" width="8.75" style="5"/>
  </cols>
  <sheetData>
    <row r="1" ht="20.25" spans="1:1">
      <c r="A1" s="124" t="s">
        <v>1190</v>
      </c>
    </row>
    <row r="2" s="120" customFormat="1" ht="48" customHeight="1" spans="1:7">
      <c r="A2" s="101" t="s">
        <v>1191</v>
      </c>
      <c r="B2" s="101"/>
      <c r="C2" s="101"/>
      <c r="D2" s="101"/>
      <c r="E2" s="101"/>
      <c r="F2" s="101"/>
      <c r="G2" s="101"/>
    </row>
    <row r="3" s="102" customFormat="1" ht="14.25" spans="5:7">
      <c r="E3" s="103"/>
      <c r="F3" s="104"/>
      <c r="G3" s="105" t="s">
        <v>6</v>
      </c>
    </row>
    <row r="4" s="109" customFormat="1" ht="33" customHeight="1" spans="1:7">
      <c r="A4" s="106" t="s">
        <v>1151</v>
      </c>
      <c r="B4" s="107" t="s">
        <v>1171</v>
      </c>
      <c r="C4" s="107"/>
      <c r="D4" s="107"/>
      <c r="E4" s="107"/>
      <c r="F4" s="108" t="s">
        <v>1172</v>
      </c>
      <c r="G4" s="108"/>
    </row>
    <row r="5" s="109" customFormat="1" ht="33" customHeight="1" spans="1:7">
      <c r="A5" s="106"/>
      <c r="B5" s="106" t="s">
        <v>1173</v>
      </c>
      <c r="C5" s="106" t="s">
        <v>1174</v>
      </c>
      <c r="D5" s="106" t="s">
        <v>1175</v>
      </c>
      <c r="E5" s="106" t="s">
        <v>1176</v>
      </c>
      <c r="F5" s="106" t="s">
        <v>1173</v>
      </c>
      <c r="G5" s="110" t="s">
        <v>1177</v>
      </c>
    </row>
    <row r="6" ht="34.5" customHeight="1" spans="1:11">
      <c r="A6" s="125" t="s">
        <v>1192</v>
      </c>
      <c r="B6" s="112"/>
      <c r="C6" s="126"/>
      <c r="D6" s="126"/>
      <c r="E6" s="127"/>
      <c r="F6" s="114"/>
      <c r="G6" s="114"/>
      <c r="H6" s="128"/>
      <c r="I6" s="130"/>
      <c r="J6" s="131"/>
      <c r="K6" s="131"/>
    </row>
    <row r="7" ht="34.5" customHeight="1" spans="1:11">
      <c r="A7" s="129" t="s">
        <v>1193</v>
      </c>
      <c r="B7" s="112"/>
      <c r="C7" s="126"/>
      <c r="D7" s="126"/>
      <c r="E7" s="127"/>
      <c r="F7" s="114"/>
      <c r="G7" s="114"/>
      <c r="H7" s="128"/>
      <c r="I7" s="130"/>
      <c r="J7" s="131"/>
      <c r="K7" s="131"/>
    </row>
    <row r="8" ht="34.5" customHeight="1" spans="1:11">
      <c r="A8" s="116" t="s">
        <v>1194</v>
      </c>
      <c r="B8" s="112"/>
      <c r="C8" s="126"/>
      <c r="D8" s="126"/>
      <c r="E8" s="127"/>
      <c r="F8" s="114"/>
      <c r="G8" s="114"/>
      <c r="H8" s="128"/>
      <c r="I8" s="130"/>
      <c r="J8" s="131"/>
      <c r="K8" s="131"/>
    </row>
    <row r="9" ht="34.5" customHeight="1" spans="1:11">
      <c r="A9" s="116" t="s">
        <v>1195</v>
      </c>
      <c r="B9" s="112"/>
      <c r="C9" s="126"/>
      <c r="D9" s="126"/>
      <c r="E9" s="127"/>
      <c r="F9" s="114"/>
      <c r="G9" s="114"/>
      <c r="H9" s="128"/>
      <c r="I9" s="130"/>
      <c r="J9" s="131"/>
      <c r="K9" s="131"/>
    </row>
    <row r="10" ht="34.5" customHeight="1" spans="1:11">
      <c r="A10" s="116" t="s">
        <v>1196</v>
      </c>
      <c r="B10" s="112"/>
      <c r="C10" s="126"/>
      <c r="D10" s="126"/>
      <c r="E10" s="127"/>
      <c r="F10" s="114"/>
      <c r="G10" s="114"/>
      <c r="H10" s="128"/>
      <c r="I10" s="130"/>
      <c r="J10" s="131"/>
      <c r="K10" s="131"/>
    </row>
    <row r="11" ht="34.5" customHeight="1" spans="1:11">
      <c r="A11" s="116" t="s">
        <v>1197</v>
      </c>
      <c r="B11" s="112"/>
      <c r="C11" s="126"/>
      <c r="D11" s="126"/>
      <c r="E11" s="127"/>
      <c r="F11" s="114"/>
      <c r="G11" s="114"/>
      <c r="H11" s="128"/>
      <c r="I11" s="130"/>
      <c r="J11" s="131"/>
      <c r="K11" s="131"/>
    </row>
    <row r="12" ht="34.5" customHeight="1" spans="1:11">
      <c r="A12" s="116" t="s">
        <v>1198</v>
      </c>
      <c r="B12" s="112"/>
      <c r="C12" s="126"/>
      <c r="D12" s="126"/>
      <c r="E12" s="127"/>
      <c r="F12" s="114"/>
      <c r="G12" s="114"/>
      <c r="H12" s="128"/>
      <c r="I12" s="130"/>
      <c r="J12" s="131"/>
      <c r="K12" s="131"/>
    </row>
    <row r="13" ht="34.5" customHeight="1" spans="1:11">
      <c r="A13" s="116" t="s">
        <v>1195</v>
      </c>
      <c r="B13" s="112"/>
      <c r="C13" s="126"/>
      <c r="D13" s="126"/>
      <c r="E13" s="127"/>
      <c r="F13" s="114"/>
      <c r="G13" s="114"/>
      <c r="H13" s="128"/>
      <c r="I13" s="130"/>
      <c r="J13" s="131"/>
      <c r="K13" s="131"/>
    </row>
    <row r="14" s="121" customFormat="1" ht="34.5" customHeight="1" spans="1:10">
      <c r="A14" s="116" t="s">
        <v>1199</v>
      </c>
      <c r="B14" s="112"/>
      <c r="C14" s="126"/>
      <c r="D14" s="126"/>
      <c r="E14" s="127"/>
      <c r="F14" s="114"/>
      <c r="G14" s="114"/>
      <c r="H14" s="128"/>
      <c r="J14" s="132"/>
    </row>
    <row r="15" s="121" customFormat="1" ht="34.5" customHeight="1" spans="1:8">
      <c r="A15" s="116" t="s">
        <v>1200</v>
      </c>
      <c r="B15" s="112"/>
      <c r="C15" s="126"/>
      <c r="D15" s="126"/>
      <c r="E15" s="127"/>
      <c r="F15" s="114"/>
      <c r="G15" s="114"/>
      <c r="H15" s="128"/>
    </row>
    <row r="16" s="121" customFormat="1" ht="34.5" customHeight="1" spans="1:8">
      <c r="A16" s="116" t="s">
        <v>1201</v>
      </c>
      <c r="B16" s="112"/>
      <c r="C16" s="126"/>
      <c r="D16" s="126"/>
      <c r="E16" s="127"/>
      <c r="F16" s="114"/>
      <c r="G16" s="114"/>
      <c r="H16" s="128"/>
    </row>
    <row r="17" s="121" customFormat="1" ht="34.5" customHeight="1" spans="1:8">
      <c r="A17" s="116" t="s">
        <v>1202</v>
      </c>
      <c r="B17" s="112"/>
      <c r="C17" s="126"/>
      <c r="D17" s="126"/>
      <c r="E17" s="127"/>
      <c r="F17" s="114"/>
      <c r="G17" s="114"/>
      <c r="H17" s="128"/>
    </row>
    <row r="18" s="121" customFormat="1" ht="34.5" customHeight="1" spans="1:8">
      <c r="A18" s="116" t="s">
        <v>1203</v>
      </c>
      <c r="B18" s="112"/>
      <c r="C18" s="126"/>
      <c r="D18" s="126"/>
      <c r="E18" s="127"/>
      <c r="F18" s="114"/>
      <c r="G18" s="114"/>
      <c r="H18" s="128"/>
    </row>
    <row r="19" s="121" customFormat="1" ht="34.5" customHeight="1" spans="1:8">
      <c r="A19" s="116" t="s">
        <v>1204</v>
      </c>
      <c r="B19" s="112"/>
      <c r="C19" s="126"/>
      <c r="D19" s="126"/>
      <c r="E19" s="127"/>
      <c r="F19" s="114"/>
      <c r="G19" s="114"/>
      <c r="H19" s="128"/>
    </row>
    <row r="20" s="121" customFormat="1" ht="34.5" customHeight="1" spans="1:8">
      <c r="A20" s="116" t="s">
        <v>1205</v>
      </c>
      <c r="B20" s="112"/>
      <c r="C20" s="126"/>
      <c r="D20" s="126"/>
      <c r="E20" s="127"/>
      <c r="F20" s="114"/>
      <c r="G20" s="114"/>
      <c r="H20" s="128"/>
    </row>
    <row r="21" ht="34.5" customHeight="1" spans="1:8">
      <c r="A21" s="118" t="s">
        <v>1206</v>
      </c>
      <c r="B21" s="112"/>
      <c r="C21" s="126"/>
      <c r="D21" s="126"/>
      <c r="E21" s="127"/>
      <c r="F21" s="114"/>
      <c r="G21" s="114"/>
      <c r="H21" s="128"/>
    </row>
    <row r="22" ht="34.5" customHeight="1" spans="1:8">
      <c r="A22" s="116" t="s">
        <v>1207</v>
      </c>
      <c r="B22" s="112"/>
      <c r="C22" s="126"/>
      <c r="D22" s="126"/>
      <c r="E22" s="127"/>
      <c r="F22" s="114"/>
      <c r="G22" s="114"/>
      <c r="H22" s="128"/>
    </row>
    <row r="23" ht="34.5" customHeight="1" spans="1:8">
      <c r="A23" s="118" t="s">
        <v>1208</v>
      </c>
      <c r="B23" s="112"/>
      <c r="C23" s="126"/>
      <c r="D23" s="126"/>
      <c r="E23" s="127"/>
      <c r="F23" s="114"/>
      <c r="G23" s="114"/>
      <c r="H23" s="128"/>
    </row>
    <row r="24" ht="34.5" customHeight="1" spans="1:8">
      <c r="A24" s="118" t="s">
        <v>1209</v>
      </c>
      <c r="B24" s="112"/>
      <c r="C24" s="126"/>
      <c r="D24" s="126"/>
      <c r="E24" s="127"/>
      <c r="F24" s="114"/>
      <c r="G24" s="114"/>
      <c r="H24" s="128"/>
    </row>
    <row r="25" ht="34.5" customHeight="1" spans="1:7">
      <c r="A25" s="118" t="s">
        <v>1210</v>
      </c>
      <c r="B25" s="112"/>
      <c r="C25" s="126"/>
      <c r="D25" s="126"/>
      <c r="E25" s="127"/>
      <c r="F25" s="114"/>
      <c r="G25" s="114"/>
    </row>
    <row r="26" ht="24.6" customHeight="1"/>
    <row r="27" ht="24.6" customHeight="1"/>
    <row r="28" ht="24.6" customHeight="1"/>
    <row r="29" ht="24.6" customHeight="1"/>
    <row r="30" ht="24.6" customHeight="1"/>
    <row r="31" ht="24.6" customHeight="1"/>
    <row r="32" ht="24.6" customHeight="1"/>
    <row r="33" ht="24.6" customHeight="1"/>
  </sheetData>
  <mergeCells count="4">
    <mergeCell ref="A2:G2"/>
    <mergeCell ref="B4:E4"/>
    <mergeCell ref="F4:G4"/>
    <mergeCell ref="A4:A5"/>
  </mergeCells>
  <printOptions horizontalCentered="1" verticalCentered="1"/>
  <pageMargins left="0.235416666666667" right="0.196527777777778" top="0.275" bottom="0.15625" header="0.588888888888889" footer="0.238888888888889"/>
  <pageSetup paperSize="9" scale="80" orientation="portrait"/>
  <headerFooter alignWithMargins="0"/>
  <rowBreaks count="1" manualBreakCount="1">
    <brk id="2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view="pageBreakPreview" zoomScaleNormal="100" zoomScaleSheetLayoutView="100" workbookViewId="0">
      <selection activeCell="A4" sqref="A4:A5"/>
    </sheetView>
  </sheetViews>
  <sheetFormatPr defaultColWidth="8.75" defaultRowHeight="14.25"/>
  <cols>
    <col min="1" max="1" width="49.375" style="5" customWidth="1"/>
    <col min="2" max="3" width="15.75" style="5" customWidth="1"/>
    <col min="4" max="5" width="15.125" style="5" customWidth="1"/>
    <col min="6" max="6" width="15.75" style="99" customWidth="1"/>
    <col min="7" max="7" width="15.125" style="99" customWidth="1"/>
    <col min="8" max="8" width="13.375" style="5"/>
    <col min="9" max="16384" width="8.75" style="5"/>
  </cols>
  <sheetData>
    <row r="1" ht="20.25" spans="1:1">
      <c r="A1" s="100" t="s">
        <v>1211</v>
      </c>
    </row>
    <row r="2" ht="48" customHeight="1" spans="1:7">
      <c r="A2" s="101" t="s">
        <v>1212</v>
      </c>
      <c r="B2" s="101"/>
      <c r="C2" s="101"/>
      <c r="D2" s="101"/>
      <c r="E2" s="101"/>
      <c r="F2" s="101"/>
      <c r="G2" s="101"/>
    </row>
    <row r="3" spans="1:7">
      <c r="A3" s="102"/>
      <c r="B3" s="102"/>
      <c r="C3" s="102"/>
      <c r="D3" s="102"/>
      <c r="E3" s="103"/>
      <c r="F3" s="104"/>
      <c r="G3" s="105" t="s">
        <v>6</v>
      </c>
    </row>
    <row r="4" ht="34.5" customHeight="1" spans="1:8">
      <c r="A4" s="106" t="s">
        <v>1151</v>
      </c>
      <c r="B4" s="107" t="s">
        <v>1171</v>
      </c>
      <c r="C4" s="107"/>
      <c r="D4" s="107"/>
      <c r="E4" s="107"/>
      <c r="F4" s="108" t="s">
        <v>1172</v>
      </c>
      <c r="G4" s="108"/>
      <c r="H4" s="109"/>
    </row>
    <row r="5" ht="34.5" customHeight="1" spans="1:8">
      <c r="A5" s="106"/>
      <c r="B5" s="106" t="s">
        <v>1173</v>
      </c>
      <c r="C5" s="106" t="s">
        <v>1174</v>
      </c>
      <c r="D5" s="106" t="s">
        <v>1213</v>
      </c>
      <c r="E5" s="106" t="s">
        <v>1176</v>
      </c>
      <c r="F5" s="106" t="s">
        <v>1173</v>
      </c>
      <c r="G5" s="110" t="s">
        <v>1177</v>
      </c>
      <c r="H5" s="109"/>
    </row>
    <row r="6" ht="42" customHeight="1" spans="1:9">
      <c r="A6" s="111" t="s">
        <v>1214</v>
      </c>
      <c r="B6" s="112"/>
      <c r="C6" s="113"/>
      <c r="D6" s="113"/>
      <c r="E6" s="113"/>
      <c r="F6" s="114"/>
      <c r="G6" s="114"/>
      <c r="H6" s="115"/>
      <c r="I6" s="119"/>
    </row>
    <row r="7" ht="42" customHeight="1" spans="1:9">
      <c r="A7" s="111" t="s">
        <v>1215</v>
      </c>
      <c r="B7" s="112"/>
      <c r="C7" s="113"/>
      <c r="D7" s="113"/>
      <c r="E7" s="113"/>
      <c r="F7" s="114"/>
      <c r="G7" s="114"/>
      <c r="H7" s="115"/>
      <c r="I7" s="119"/>
    </row>
    <row r="8" ht="42" customHeight="1" spans="1:8">
      <c r="A8" s="116" t="s">
        <v>1216</v>
      </c>
      <c r="B8" s="112"/>
      <c r="C8" s="113"/>
      <c r="D8" s="113"/>
      <c r="E8" s="113"/>
      <c r="F8" s="114"/>
      <c r="G8" s="114"/>
      <c r="H8" s="117"/>
    </row>
    <row r="9" ht="42" customHeight="1" spans="1:8">
      <c r="A9" s="116" t="s">
        <v>1217</v>
      </c>
      <c r="B9" s="112"/>
      <c r="C9" s="113"/>
      <c r="D9" s="113"/>
      <c r="E9" s="113"/>
      <c r="F9" s="114"/>
      <c r="G9" s="114"/>
      <c r="H9" s="117"/>
    </row>
    <row r="10" ht="42" customHeight="1" spans="1:8">
      <c r="A10" s="116" t="s">
        <v>1218</v>
      </c>
      <c r="B10" s="112"/>
      <c r="C10" s="113"/>
      <c r="D10" s="113"/>
      <c r="E10" s="113"/>
      <c r="F10" s="114"/>
      <c r="G10" s="114"/>
      <c r="H10" s="117"/>
    </row>
    <row r="11" ht="42" customHeight="1" spans="1:8">
      <c r="A11" s="116" t="s">
        <v>1219</v>
      </c>
      <c r="B11" s="112"/>
      <c r="C11" s="113"/>
      <c r="D11" s="113"/>
      <c r="E11" s="113"/>
      <c r="F11" s="114"/>
      <c r="G11" s="114"/>
      <c r="H11" s="117"/>
    </row>
    <row r="12" ht="42" customHeight="1" spans="1:8">
      <c r="A12" s="116" t="s">
        <v>1220</v>
      </c>
      <c r="B12" s="112"/>
      <c r="C12" s="113"/>
      <c r="D12" s="113"/>
      <c r="E12" s="113"/>
      <c r="F12" s="114"/>
      <c r="G12" s="114"/>
      <c r="H12" s="117"/>
    </row>
    <row r="13" ht="42" customHeight="1" spans="1:8">
      <c r="A13" s="116" t="s">
        <v>1221</v>
      </c>
      <c r="B13" s="112"/>
      <c r="C13" s="113"/>
      <c r="D13" s="113"/>
      <c r="E13" s="113"/>
      <c r="F13" s="114"/>
      <c r="G13" s="114"/>
      <c r="H13" s="117"/>
    </row>
    <row r="14" ht="42" customHeight="1" spans="1:8">
      <c r="A14" s="116" t="s">
        <v>1222</v>
      </c>
      <c r="B14" s="112"/>
      <c r="C14" s="113"/>
      <c r="D14" s="113"/>
      <c r="E14" s="113"/>
      <c r="F14" s="114"/>
      <c r="G14" s="114"/>
      <c r="H14" s="117"/>
    </row>
    <row r="15" ht="42" customHeight="1" spans="1:8">
      <c r="A15" s="116" t="s">
        <v>1223</v>
      </c>
      <c r="B15" s="112"/>
      <c r="C15" s="113"/>
      <c r="D15" s="113"/>
      <c r="E15" s="113"/>
      <c r="F15" s="114"/>
      <c r="G15" s="114"/>
      <c r="H15" s="117"/>
    </row>
    <row r="16" ht="42" customHeight="1" spans="1:8">
      <c r="A16" s="118" t="s">
        <v>1224</v>
      </c>
      <c r="B16" s="112"/>
      <c r="C16" s="113"/>
      <c r="D16" s="113"/>
      <c r="E16" s="113"/>
      <c r="F16" s="114"/>
      <c r="G16" s="114"/>
      <c r="H16" s="117"/>
    </row>
    <row r="17" ht="42" customHeight="1" spans="1:8">
      <c r="A17" s="118" t="s">
        <v>1225</v>
      </c>
      <c r="B17" s="112"/>
      <c r="C17" s="113"/>
      <c r="D17" s="113"/>
      <c r="E17" s="113"/>
      <c r="F17" s="114"/>
      <c r="G17" s="114"/>
      <c r="H17" s="117"/>
    </row>
    <row r="18" ht="42" customHeight="1" spans="1:8">
      <c r="A18" s="118" t="s">
        <v>1226</v>
      </c>
      <c r="B18" s="112"/>
      <c r="C18" s="113"/>
      <c r="D18" s="113"/>
      <c r="E18" s="113"/>
      <c r="F18" s="114"/>
      <c r="G18" s="114"/>
      <c r="H18" s="117"/>
    </row>
    <row r="19" ht="42" customHeight="1" spans="1:8">
      <c r="A19" s="118" t="s">
        <v>1227</v>
      </c>
      <c r="B19" s="112"/>
      <c r="C19" s="113"/>
      <c r="D19" s="113"/>
      <c r="E19" s="113"/>
      <c r="F19" s="114"/>
      <c r="G19" s="114"/>
      <c r="H19" s="117"/>
    </row>
    <row r="20" ht="42" customHeight="1" spans="1:8">
      <c r="A20" s="118" t="s">
        <v>1228</v>
      </c>
      <c r="B20" s="112"/>
      <c r="C20" s="113"/>
      <c r="D20" s="113"/>
      <c r="E20" s="113"/>
      <c r="F20" s="114"/>
      <c r="G20" s="114"/>
      <c r="H20" s="117"/>
    </row>
    <row r="21" ht="42" customHeight="1" spans="1:8">
      <c r="A21" s="118" t="s">
        <v>1229</v>
      </c>
      <c r="B21" s="112"/>
      <c r="C21" s="113"/>
      <c r="D21" s="113"/>
      <c r="E21" s="113"/>
      <c r="F21" s="114"/>
      <c r="G21" s="114"/>
      <c r="H21" s="117"/>
    </row>
    <row r="22" ht="42" customHeight="1" spans="1:7">
      <c r="A22" s="118" t="s">
        <v>1230</v>
      </c>
      <c r="B22" s="112"/>
      <c r="C22" s="113"/>
      <c r="D22" s="113"/>
      <c r="E22" s="113"/>
      <c r="F22" s="114"/>
      <c r="G22" s="114"/>
    </row>
    <row r="23" ht="42" customHeight="1" spans="1:7">
      <c r="A23" s="118" t="s">
        <v>1231</v>
      </c>
      <c r="B23" s="112"/>
      <c r="C23" s="113"/>
      <c r="D23" s="113"/>
      <c r="E23" s="113"/>
      <c r="F23" s="114"/>
      <c r="G23" s="114"/>
    </row>
  </sheetData>
  <mergeCells count="4">
    <mergeCell ref="A2:G2"/>
    <mergeCell ref="B4:E4"/>
    <mergeCell ref="F4:G4"/>
    <mergeCell ref="A4:A5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64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view="pageBreakPreview" zoomScale="55" zoomScaleNormal="50" zoomScaleSheetLayoutView="55" workbookViewId="0">
      <selection activeCell="S7" sqref="S7"/>
    </sheetView>
  </sheetViews>
  <sheetFormatPr defaultColWidth="8.75" defaultRowHeight="14.25"/>
  <cols>
    <col min="1" max="5" width="9" style="85"/>
    <col min="6" max="6" width="26.375" style="85"/>
    <col min="7" max="32" width="9" style="85"/>
    <col min="33" max="256" width="8.75" style="85"/>
    <col min="257" max="16384" width="8.75" style="5"/>
  </cols>
  <sheetData>
    <row r="1" spans="10:11">
      <c r="J1" s="97"/>
      <c r="K1" s="97"/>
    </row>
    <row r="2" ht="71.25" customHeight="1" spans="1:11">
      <c r="A2" s="86"/>
      <c r="B2" s="86"/>
      <c r="C2" s="86"/>
      <c r="D2" s="87"/>
      <c r="E2" s="87"/>
      <c r="J2" s="98"/>
      <c r="K2" s="98"/>
    </row>
    <row r="3" ht="71.25" customHeight="1" spans="1:11">
      <c r="A3" s="86"/>
      <c r="B3" s="86"/>
      <c r="C3" s="86"/>
      <c r="D3" s="87"/>
      <c r="E3" s="87"/>
      <c r="J3" s="98"/>
      <c r="K3" s="98"/>
    </row>
    <row r="4" ht="157.5" customHeight="1" spans="1:11">
      <c r="A4" s="88" t="s">
        <v>1232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6" customHeight="1" spans="5:7">
      <c r="E6" s="89"/>
      <c r="F6" s="89"/>
      <c r="G6" s="89"/>
    </row>
    <row r="7" customHeight="1" spans="5:7">
      <c r="E7" s="89"/>
      <c r="F7" s="89"/>
      <c r="G7" s="89"/>
    </row>
    <row r="8" customHeight="1" spans="5:7">
      <c r="E8" s="89"/>
      <c r="F8" s="89"/>
      <c r="G8" s="89"/>
    </row>
    <row r="9" ht="6" customHeight="1" spans="1:1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ht="13.5" hidden="1" spans="1:1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ht="13.5" hidden="1" spans="1:1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ht="13.5" hidden="1" spans="1:1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ht="13.5" spans="1:1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ht="13.5" spans="1:1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ht="13.5" spans="1:1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ht="13.5" spans="1:1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ht="13.5" spans="1:1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22" ht="101.25" customHeight="1"/>
    <row r="23" ht="11.25" customHeight="1"/>
    <row r="26" ht="27" spans="6:6">
      <c r="F26" s="91"/>
    </row>
    <row r="28" ht="47.25" customHeight="1" spans="1:1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ht="35.25" spans="1:11">
      <c r="A29" s="92"/>
      <c r="B29" s="92"/>
      <c r="C29" s="92"/>
      <c r="D29" s="92"/>
      <c r="E29" s="92"/>
      <c r="F29" s="93"/>
      <c r="G29" s="92"/>
      <c r="H29" s="92"/>
      <c r="I29" s="92"/>
      <c r="J29" s="92"/>
      <c r="K29" s="92"/>
    </row>
    <row r="30" ht="35.25" spans="1:1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ht="35.25" spans="1:1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ht="35.25" spans="1:1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ht="15.75" spans="1:1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ht="13.5" spans="1:1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ht="35.25" customHeight="1" spans="1:1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ht="3.75" customHeight="1" spans="6:11">
      <c r="F36" s="96"/>
      <c r="G36" s="96"/>
      <c r="H36" s="96"/>
      <c r="I36" s="96"/>
      <c r="J36" s="96"/>
      <c r="K36" s="96"/>
    </row>
    <row r="37" hidden="1" customHeight="1" spans="6:11">
      <c r="F37" s="96"/>
      <c r="G37" s="96"/>
      <c r="H37" s="96"/>
      <c r="I37" s="96"/>
      <c r="J37" s="96"/>
      <c r="K37" s="96"/>
    </row>
    <row r="38" hidden="1" customHeight="1" spans="6:11">
      <c r="F38" s="96"/>
      <c r="G38" s="96"/>
      <c r="H38" s="96"/>
      <c r="I38" s="96"/>
      <c r="J38" s="96"/>
      <c r="K38" s="96"/>
    </row>
    <row r="39" ht="23.25" customHeight="1" spans="6:11">
      <c r="F39" s="96"/>
      <c r="G39" s="96"/>
      <c r="H39" s="96"/>
      <c r="I39" s="96"/>
      <c r="J39" s="96"/>
      <c r="K39" s="96"/>
    </row>
  </sheetData>
  <mergeCells count="7">
    <mergeCell ref="J1:K1"/>
    <mergeCell ref="A2:C2"/>
    <mergeCell ref="J2:K2"/>
    <mergeCell ref="A4:K4"/>
    <mergeCell ref="E6:G8"/>
    <mergeCell ref="A9:K17"/>
    <mergeCell ref="A34:K35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Zeros="0" workbookViewId="0">
      <pane xSplit="1" ySplit="7" topLeftCell="B8" activePane="bottomRight" state="frozen"/>
      <selection/>
      <selection pane="topRight"/>
      <selection pane="bottomLeft"/>
      <selection pane="bottomRight" activeCell="K16" sqref="K16"/>
    </sheetView>
  </sheetViews>
  <sheetFormatPr defaultColWidth="9" defaultRowHeight="14.25" outlineLevelCol="7"/>
  <cols>
    <col min="1" max="1" width="31.75" style="27" customWidth="1"/>
    <col min="2" max="4" width="13.875" style="27" customWidth="1"/>
    <col min="5" max="5" width="10.625" style="64" customWidth="1"/>
    <col min="6" max="6" width="11.625" style="64" customWidth="1"/>
    <col min="7" max="7" width="12.875" style="27" customWidth="1"/>
    <col min="8" max="8" width="12.25" style="64" customWidth="1"/>
    <col min="9" max="16384" width="9" style="27"/>
  </cols>
  <sheetData>
    <row r="1" ht="20.25" spans="1:1">
      <c r="A1" s="65" t="s">
        <v>1233</v>
      </c>
    </row>
    <row r="2" ht="20.25" spans="1:1">
      <c r="A2" s="65"/>
    </row>
    <row r="3" ht="36" customHeight="1" spans="1:8">
      <c r="A3" s="66" t="s">
        <v>1234</v>
      </c>
      <c r="B3" s="66"/>
      <c r="C3" s="66"/>
      <c r="D3" s="66"/>
      <c r="E3" s="66"/>
      <c r="F3" s="66"/>
      <c r="G3" s="66"/>
      <c r="H3" s="66"/>
    </row>
    <row r="4" ht="20.1" customHeight="1" spans="1:8">
      <c r="A4" s="67"/>
      <c r="B4" s="33"/>
      <c r="C4" s="33"/>
      <c r="D4" s="33"/>
      <c r="E4" s="33"/>
      <c r="F4" s="33"/>
      <c r="G4" s="33"/>
      <c r="H4" s="68" t="s">
        <v>6</v>
      </c>
    </row>
    <row r="5" ht="40" customHeight="1" spans="1:8">
      <c r="A5" s="69" t="s">
        <v>68</v>
      </c>
      <c r="B5" s="36" t="s">
        <v>8</v>
      </c>
      <c r="C5" s="36" t="s">
        <v>9</v>
      </c>
      <c r="D5" s="36" t="s">
        <v>10</v>
      </c>
      <c r="E5" s="35" t="s">
        <v>11</v>
      </c>
      <c r="F5" s="35" t="s">
        <v>12</v>
      </c>
      <c r="G5" s="36" t="s">
        <v>13</v>
      </c>
      <c r="H5" s="59" t="s">
        <v>14</v>
      </c>
    </row>
    <row r="6" ht="27" customHeight="1" spans="1:8">
      <c r="A6" s="70" t="s">
        <v>1235</v>
      </c>
      <c r="B6" s="71">
        <f>SUM(B7+B9+B10+B11+B12)</f>
        <v>0</v>
      </c>
      <c r="C6" s="71">
        <f>SUM(C7+C9+C10+C11+C12)</f>
        <v>500</v>
      </c>
      <c r="D6" s="72">
        <f>SUM(D7+D9+D10+D11+D12)</f>
        <v>369.3</v>
      </c>
      <c r="E6" s="73">
        <f>D6/C6</f>
        <v>0.7386</v>
      </c>
      <c r="F6" s="73" t="s">
        <v>1</v>
      </c>
      <c r="G6" s="71">
        <f>SUM(G7+G9+G10+G11+G12)</f>
        <v>630</v>
      </c>
      <c r="H6" s="74">
        <f>(G6-D6)/D6</f>
        <v>0.705930138099106</v>
      </c>
    </row>
    <row r="7" ht="27" customHeight="1" spans="1:8">
      <c r="A7" s="75" t="s">
        <v>1236</v>
      </c>
      <c r="B7" s="76">
        <f>SUM(B8:B8)</f>
        <v>0</v>
      </c>
      <c r="C7" s="76">
        <f>SUM(C8:C8)</f>
        <v>500</v>
      </c>
      <c r="D7" s="77">
        <v>369.3</v>
      </c>
      <c r="E7" s="78">
        <f>D7/C7</f>
        <v>0.7386</v>
      </c>
      <c r="F7" s="78"/>
      <c r="G7" s="76">
        <f>SUM(G8:G8)</f>
        <v>630</v>
      </c>
      <c r="H7" s="79">
        <f>(G7-D7)/D7</f>
        <v>0.705930138099106</v>
      </c>
    </row>
    <row r="8" ht="27" customHeight="1" spans="1:8">
      <c r="A8" s="80" t="s">
        <v>1237</v>
      </c>
      <c r="B8" s="76"/>
      <c r="C8" s="76">
        <v>500</v>
      </c>
      <c r="D8" s="77">
        <v>369.3</v>
      </c>
      <c r="E8" s="78">
        <f>D8/C8</f>
        <v>0.7386</v>
      </c>
      <c r="F8" s="78"/>
      <c r="G8" s="76">
        <v>630</v>
      </c>
      <c r="H8" s="79">
        <f>(G8-D8)/D8</f>
        <v>0.705930138099106</v>
      </c>
    </row>
    <row r="9" ht="27" customHeight="1" spans="1:8">
      <c r="A9" s="75" t="s">
        <v>1238</v>
      </c>
      <c r="B9" s="76"/>
      <c r="C9" s="76"/>
      <c r="D9" s="76"/>
      <c r="E9" s="78"/>
      <c r="F9" s="78"/>
      <c r="G9" s="76"/>
      <c r="H9" s="79"/>
    </row>
    <row r="10" ht="27" customHeight="1" spans="1:8">
      <c r="A10" s="75" t="s">
        <v>1239</v>
      </c>
      <c r="B10" s="76"/>
      <c r="C10" s="76"/>
      <c r="D10" s="76"/>
      <c r="E10" s="78"/>
      <c r="F10" s="78"/>
      <c r="G10" s="76"/>
      <c r="H10" s="79"/>
    </row>
    <row r="11" ht="27" customHeight="1" spans="1:8">
      <c r="A11" s="75" t="s">
        <v>1240</v>
      </c>
      <c r="B11" s="76"/>
      <c r="C11" s="76"/>
      <c r="D11" s="76"/>
      <c r="E11" s="78"/>
      <c r="F11" s="78"/>
      <c r="G11" s="76"/>
      <c r="H11" s="79"/>
    </row>
    <row r="12" ht="27" customHeight="1" spans="1:8">
      <c r="A12" s="81" t="s">
        <v>1241</v>
      </c>
      <c r="B12" s="82"/>
      <c r="C12" s="82"/>
      <c r="D12" s="82"/>
      <c r="E12" s="83"/>
      <c r="F12" s="83"/>
      <c r="G12" s="82"/>
      <c r="H12" s="84"/>
    </row>
    <row r="13" ht="27" customHeight="1"/>
  </sheetData>
  <mergeCells count="1">
    <mergeCell ref="A3:H3"/>
  </mergeCells>
  <printOptions horizontalCentered="1"/>
  <pageMargins left="0.393055555555556" right="0.393055555555556" top="0.393055555555556" bottom="0.393055555555556" header="0.314583333333333" footer="0.314583333333333"/>
  <pageSetup paperSize="9" scale="77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G16" sqref="G16"/>
    </sheetView>
  </sheetViews>
  <sheetFormatPr defaultColWidth="9" defaultRowHeight="14.25"/>
  <cols>
    <col min="1" max="1" width="43.875" style="26" customWidth="1"/>
    <col min="2" max="4" width="14.75" style="26" customWidth="1"/>
    <col min="5" max="5" width="14.75" style="27" customWidth="1"/>
    <col min="6" max="6" width="14.75" style="26" customWidth="1"/>
    <col min="7" max="7" width="11.75" style="26" customWidth="1"/>
    <col min="8" max="8" width="14.75" style="26" customWidth="1"/>
    <col min="9" max="9" width="11.75" style="26" customWidth="1"/>
    <col min="10" max="260" width="9" style="26"/>
    <col min="261" max="16384" width="9" style="27"/>
  </cols>
  <sheetData>
    <row r="1" ht="20.25" spans="1:1">
      <c r="A1" s="28" t="s">
        <v>1242</v>
      </c>
    </row>
    <row r="2" ht="20.25" spans="1:1">
      <c r="A2" s="28"/>
    </row>
    <row r="3" ht="28.5" customHeight="1" spans="1:9">
      <c r="A3" s="29" t="s">
        <v>1243</v>
      </c>
      <c r="B3" s="29"/>
      <c r="C3" s="29"/>
      <c r="D3" s="29"/>
      <c r="E3" s="30"/>
      <c r="F3" s="29"/>
      <c r="G3" s="29"/>
      <c r="H3" s="29"/>
      <c r="I3" s="29"/>
    </row>
    <row r="4" ht="20.1" customHeight="1" spans="1:9">
      <c r="A4" s="31"/>
      <c r="B4" s="32"/>
      <c r="C4" s="32"/>
      <c r="D4" s="32"/>
      <c r="E4" s="33"/>
      <c r="F4" s="32"/>
      <c r="G4" s="32"/>
      <c r="H4" s="32"/>
      <c r="I4" s="58" t="s">
        <v>6</v>
      </c>
    </row>
    <row r="5" ht="36" customHeight="1" spans="1:9">
      <c r="A5" s="34" t="s">
        <v>68</v>
      </c>
      <c r="B5" s="35" t="s">
        <v>8</v>
      </c>
      <c r="C5" s="35" t="s">
        <v>9</v>
      </c>
      <c r="D5" s="35" t="s">
        <v>40</v>
      </c>
      <c r="E5" s="36" t="s">
        <v>10</v>
      </c>
      <c r="F5" s="35" t="s">
        <v>41</v>
      </c>
      <c r="G5" s="35" t="s">
        <v>12</v>
      </c>
      <c r="H5" s="35" t="s">
        <v>13</v>
      </c>
      <c r="I5" s="59" t="s">
        <v>14</v>
      </c>
    </row>
    <row r="6" ht="24.75" customHeight="1" spans="1:9">
      <c r="A6" s="37" t="s">
        <v>1244</v>
      </c>
      <c r="B6" s="38">
        <f>B9</f>
        <v>48</v>
      </c>
      <c r="C6" s="38">
        <f>SUM(C9+C10+C11+C12)</f>
        <v>0</v>
      </c>
      <c r="D6" s="39">
        <f t="shared" ref="D6:I6" si="0">SUM(D9+D10+D11+D12)</f>
        <v>539.2</v>
      </c>
      <c r="E6" s="39">
        <f t="shared" si="0"/>
        <v>539.2</v>
      </c>
      <c r="F6" s="40">
        <f>E6/D6</f>
        <v>1</v>
      </c>
      <c r="G6" s="41">
        <f>(E6-B6)/B6</f>
        <v>10.2333333333333</v>
      </c>
      <c r="H6" s="38">
        <f t="shared" si="0"/>
        <v>630</v>
      </c>
      <c r="I6" s="60">
        <f>(H6-E6)/E6</f>
        <v>0.16839762611276</v>
      </c>
    </row>
    <row r="7" ht="24.75" customHeight="1" spans="1:9">
      <c r="A7" s="42" t="s">
        <v>1245</v>
      </c>
      <c r="B7" s="38"/>
      <c r="C7" s="38"/>
      <c r="D7" s="38"/>
      <c r="E7" s="38"/>
      <c r="F7" s="38"/>
      <c r="G7" s="41" t="s">
        <v>1</v>
      </c>
      <c r="H7" s="38"/>
      <c r="I7" s="60" t="s">
        <v>1</v>
      </c>
    </row>
    <row r="8" ht="24.75" customHeight="1" spans="1:9">
      <c r="A8" s="42" t="s">
        <v>1246</v>
      </c>
      <c r="B8" s="43">
        <v>48</v>
      </c>
      <c r="C8" s="43"/>
      <c r="D8" s="44">
        <f>D9</f>
        <v>539.2</v>
      </c>
      <c r="E8" s="44">
        <v>539.2</v>
      </c>
      <c r="F8" s="45">
        <f>E8/D8</f>
        <v>1</v>
      </c>
      <c r="G8" s="46">
        <f>(E8-B8)/B8</f>
        <v>10.2333333333333</v>
      </c>
      <c r="H8" s="43">
        <v>630</v>
      </c>
      <c r="I8" s="61">
        <f>(H8-E8)/E8</f>
        <v>0.16839762611276</v>
      </c>
    </row>
    <row r="9" ht="27" customHeight="1" spans="1:9">
      <c r="A9" s="42" t="s">
        <v>1247</v>
      </c>
      <c r="B9" s="43">
        <v>48</v>
      </c>
      <c r="C9" s="43"/>
      <c r="D9" s="44">
        <v>539.2</v>
      </c>
      <c r="E9" s="44">
        <v>539.2</v>
      </c>
      <c r="F9" s="45">
        <f>E9/D9</f>
        <v>1</v>
      </c>
      <c r="G9" s="46">
        <f>(E9-B9)/B9</f>
        <v>10.2333333333333</v>
      </c>
      <c r="H9" s="43">
        <v>630</v>
      </c>
      <c r="I9" s="61">
        <f>(H9-E9)/E9</f>
        <v>0.16839762611276</v>
      </c>
    </row>
    <row r="10" ht="24.75" customHeight="1" spans="1:9">
      <c r="A10" s="42" t="s">
        <v>1248</v>
      </c>
      <c r="B10" s="43"/>
      <c r="C10" s="43"/>
      <c r="D10" s="43"/>
      <c r="E10" s="47"/>
      <c r="F10" s="48"/>
      <c r="G10" s="40" t="s">
        <v>1</v>
      </c>
      <c r="H10" s="43"/>
      <c r="I10" s="62"/>
    </row>
    <row r="11" ht="24.75" customHeight="1" spans="1:9">
      <c r="A11" s="49" t="s">
        <v>1249</v>
      </c>
      <c r="B11" s="50"/>
      <c r="C11" s="50"/>
      <c r="D11" s="50"/>
      <c r="E11" s="51"/>
      <c r="F11" s="48"/>
      <c r="G11" s="52"/>
      <c r="H11" s="50"/>
      <c r="I11" s="62"/>
    </row>
    <row r="12" ht="24.75" customHeight="1" spans="1:9">
      <c r="A12" s="53" t="s">
        <v>1250</v>
      </c>
      <c r="B12" s="54"/>
      <c r="C12" s="54"/>
      <c r="D12" s="54"/>
      <c r="E12" s="55"/>
      <c r="F12" s="56"/>
      <c r="G12" s="57"/>
      <c r="H12" s="54"/>
      <c r="I12" s="63"/>
    </row>
  </sheetData>
  <mergeCells count="1">
    <mergeCell ref="A3:I3"/>
  </mergeCells>
  <printOptions horizontalCentered="1"/>
  <pageMargins left="0.393055555555556" right="0.393055555555556" top="0.393055555555556" bottom="0.393055555555556" header="0.314583333333333" footer="0.314583333333333"/>
  <pageSetup paperSize="9" scale="77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29"/>
  <sheetViews>
    <sheetView showGridLines="0" showZeros="0" workbookViewId="0">
      <pane ySplit="5" topLeftCell="A6" activePane="bottomLeft" state="frozen"/>
      <selection/>
      <selection pane="bottomLeft" activeCell="G23" sqref="G23"/>
    </sheetView>
  </sheetViews>
  <sheetFormatPr defaultColWidth="8.75" defaultRowHeight="14.25" outlineLevelCol="6"/>
  <cols>
    <col min="1" max="1" width="37.75" style="2" customWidth="1"/>
    <col min="2" max="3" width="19" style="2" customWidth="1"/>
    <col min="4" max="4" width="20.875" style="2" customWidth="1"/>
    <col min="5" max="7" width="13.875" style="2" customWidth="1"/>
    <col min="8" max="32" width="9" style="2" customWidth="1"/>
    <col min="33" max="256" width="8.75" style="2"/>
    <col min="257" max="16384" width="8.75" style="5"/>
  </cols>
  <sheetData>
    <row r="1" ht="20.25" spans="1:1">
      <c r="A1" s="6" t="s">
        <v>1251</v>
      </c>
    </row>
    <row r="2" s="1" customFormat="1" ht="48" customHeight="1" spans="1:4">
      <c r="A2" s="7" t="s">
        <v>1252</v>
      </c>
      <c r="B2" s="7"/>
      <c r="C2" s="7"/>
      <c r="D2" s="7"/>
    </row>
    <row r="3" s="2" customFormat="1" spans="1:7">
      <c r="A3" s="8"/>
      <c r="B3" s="9"/>
      <c r="C3" s="8"/>
      <c r="D3" s="9" t="s">
        <v>6</v>
      </c>
      <c r="G3" s="10"/>
    </row>
    <row r="4" s="3" customFormat="1" ht="34.5" customHeight="1" spans="1:4">
      <c r="A4" s="11" t="s">
        <v>1151</v>
      </c>
      <c r="B4" s="12" t="s">
        <v>1253</v>
      </c>
      <c r="C4" s="12"/>
      <c r="D4" s="13"/>
    </row>
    <row r="5" s="3" customFormat="1" ht="34.5" customHeight="1" spans="1:4">
      <c r="A5" s="14"/>
      <c r="B5" s="15" t="s">
        <v>1254</v>
      </c>
      <c r="C5" s="15" t="s">
        <v>1255</v>
      </c>
      <c r="D5" s="16" t="s">
        <v>1256</v>
      </c>
    </row>
    <row r="6" s="4" customFormat="1" ht="30.75" customHeight="1" spans="1:4">
      <c r="A6" s="17" t="s">
        <v>1257</v>
      </c>
      <c r="B6" s="18">
        <f>B7+B8</f>
        <v>6117900</v>
      </c>
      <c r="C6" s="18">
        <f>C7+C8</f>
        <v>6117900</v>
      </c>
      <c r="D6" s="19">
        <f>D7+D8</f>
        <v>0</v>
      </c>
    </row>
    <row r="7" s="4" customFormat="1" ht="30.75" customHeight="1" spans="1:4">
      <c r="A7" s="20" t="s">
        <v>1258</v>
      </c>
      <c r="B7" s="18">
        <f t="shared" ref="B7:B11" si="0">C7+D7</f>
        <v>1631900</v>
      </c>
      <c r="C7" s="21">
        <v>1631900</v>
      </c>
      <c r="D7" s="19"/>
    </row>
    <row r="8" s="4" customFormat="1" ht="30.75" customHeight="1" spans="1:4">
      <c r="A8" s="20" t="s">
        <v>1259</v>
      </c>
      <c r="B8" s="18">
        <f t="shared" si="0"/>
        <v>4486000</v>
      </c>
      <c r="C8" s="21">
        <v>4486000</v>
      </c>
      <c r="D8" s="19"/>
    </row>
    <row r="9" s="4" customFormat="1" ht="30.75" customHeight="1" spans="1:4">
      <c r="A9" s="17" t="s">
        <v>1260</v>
      </c>
      <c r="B9" s="18">
        <f>B10+B11</f>
        <v>6476600</v>
      </c>
      <c r="C9" s="18">
        <f>C10+C11</f>
        <v>6476600</v>
      </c>
      <c r="D9" s="19">
        <f>D10+D11</f>
        <v>0</v>
      </c>
    </row>
    <row r="10" s="4" customFormat="1" ht="30.75" customHeight="1" spans="1:4">
      <c r="A10" s="20" t="s">
        <v>1258</v>
      </c>
      <c r="B10" s="18">
        <f t="shared" si="0"/>
        <v>1634400</v>
      </c>
      <c r="C10" s="21">
        <v>1634400</v>
      </c>
      <c r="D10" s="22"/>
    </row>
    <row r="11" s="4" customFormat="1" ht="30.75" customHeight="1" spans="1:4">
      <c r="A11" s="20" t="s">
        <v>1259</v>
      </c>
      <c r="B11" s="18">
        <f t="shared" si="0"/>
        <v>4842200</v>
      </c>
      <c r="C11" s="21">
        <v>4842200</v>
      </c>
      <c r="D11" s="22"/>
    </row>
    <row r="12" s="4" customFormat="1" ht="30.75" customHeight="1" spans="1:4">
      <c r="A12" s="17" t="s">
        <v>1261</v>
      </c>
      <c r="B12" s="18">
        <f>B13+B14</f>
        <v>430600</v>
      </c>
      <c r="C12" s="18">
        <f>C13+C14</f>
        <v>430600</v>
      </c>
      <c r="D12" s="19">
        <f>D13+D14</f>
        <v>0</v>
      </c>
    </row>
    <row r="13" s="4" customFormat="1" ht="30.75" customHeight="1" spans="1:4">
      <c r="A13" s="20" t="s">
        <v>1258</v>
      </c>
      <c r="B13" s="18">
        <f t="shared" ref="B13:B17" si="1">C13+D13</f>
        <v>78800</v>
      </c>
      <c r="C13" s="18">
        <v>78800</v>
      </c>
      <c r="D13" s="19"/>
    </row>
    <row r="14" s="4" customFormat="1" ht="30.75" customHeight="1" spans="1:4">
      <c r="A14" s="20" t="s">
        <v>1259</v>
      </c>
      <c r="B14" s="18">
        <f t="shared" si="1"/>
        <v>351800</v>
      </c>
      <c r="C14" s="18">
        <v>351800</v>
      </c>
      <c r="D14" s="19"/>
    </row>
    <row r="15" s="4" customFormat="1" ht="30.75" customHeight="1" spans="1:4">
      <c r="A15" s="17" t="s">
        <v>1262</v>
      </c>
      <c r="B15" s="18">
        <f>B16+B17</f>
        <v>116000</v>
      </c>
      <c r="C15" s="18">
        <f>C16+C17</f>
        <v>116000</v>
      </c>
      <c r="D15" s="19">
        <f>D16+D17</f>
        <v>0</v>
      </c>
    </row>
    <row r="16" s="4" customFormat="1" ht="30.75" customHeight="1" spans="1:4">
      <c r="A16" s="20" t="s">
        <v>1258</v>
      </c>
      <c r="B16" s="18">
        <f t="shared" si="1"/>
        <v>76300</v>
      </c>
      <c r="C16" s="18">
        <v>76300</v>
      </c>
      <c r="D16" s="19"/>
    </row>
    <row r="17" s="4" customFormat="1" ht="30.75" customHeight="1" spans="1:4">
      <c r="A17" s="20" t="s">
        <v>1259</v>
      </c>
      <c r="B17" s="18">
        <f t="shared" si="1"/>
        <v>39700</v>
      </c>
      <c r="C17" s="18">
        <v>39700</v>
      </c>
      <c r="D17" s="19"/>
    </row>
    <row r="18" s="4" customFormat="1" ht="30.75" customHeight="1" spans="1:4">
      <c r="A18" s="17" t="s">
        <v>1263</v>
      </c>
      <c r="B18" s="18">
        <f>B19+B20</f>
        <v>6391500</v>
      </c>
      <c r="C18" s="18">
        <f>C19+C20</f>
        <v>6391500</v>
      </c>
      <c r="D18" s="19">
        <f>D19+D20</f>
        <v>0</v>
      </c>
    </row>
    <row r="19" s="4" customFormat="1" ht="30.75" customHeight="1" spans="1:4">
      <c r="A19" s="20" t="s">
        <v>1258</v>
      </c>
      <c r="B19" s="18">
        <f>C19+D19</f>
        <v>1634400</v>
      </c>
      <c r="C19" s="21">
        <v>1634400</v>
      </c>
      <c r="D19" s="19"/>
    </row>
    <row r="20" s="4" customFormat="1" ht="30.75" customHeight="1" spans="1:4">
      <c r="A20" s="23" t="s">
        <v>1259</v>
      </c>
      <c r="B20" s="24">
        <f>C20+D20</f>
        <v>4757100</v>
      </c>
      <c r="C20" s="24">
        <v>4757100</v>
      </c>
      <c r="D20" s="25"/>
    </row>
    <row r="21" ht="24.6" customHeight="1"/>
    <row r="22" ht="24.6" customHeight="1"/>
    <row r="23" ht="24.6" customHeight="1"/>
    <row r="24" ht="24.6" customHeight="1"/>
    <row r="25" ht="24.6" customHeight="1"/>
    <row r="26" ht="24.6" customHeight="1"/>
    <row r="27" ht="24.6" customHeight="1"/>
    <row r="28" ht="24.6" customHeight="1"/>
    <row r="29" ht="24.6" customHeight="1"/>
  </sheetData>
  <mergeCells count="3">
    <mergeCell ref="A2:D2"/>
    <mergeCell ref="B4:D4"/>
    <mergeCell ref="A4:A5"/>
  </mergeCells>
  <printOptions horizontalCentered="1"/>
  <pageMargins left="0.590277777777778" right="0.590277777777778" top="0.786805555555556" bottom="0.786805555555556" header="0.590277777777778" footer="0.238888888888889"/>
  <pageSetup paperSize="9" scale="8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zoomScale="50" zoomScaleNormal="50" topLeftCell="A3" workbookViewId="0">
      <selection activeCell="J26" sqref="J26"/>
    </sheetView>
  </sheetViews>
  <sheetFormatPr defaultColWidth="8.75" defaultRowHeight="14.25"/>
  <cols>
    <col min="1" max="5" width="9" style="85"/>
    <col min="6" max="6" width="26.375" style="85"/>
    <col min="7" max="32" width="9" style="85"/>
    <col min="33" max="256" width="8.75" style="85"/>
    <col min="257" max="16384" width="8.75" style="5"/>
  </cols>
  <sheetData>
    <row r="1" spans="10:11">
      <c r="J1" s="97"/>
      <c r="K1" s="97"/>
    </row>
    <row r="2" ht="71.25" customHeight="1" spans="1:11">
      <c r="A2" s="86"/>
      <c r="B2" s="86"/>
      <c r="C2" s="86"/>
      <c r="D2" s="87"/>
      <c r="E2" s="87"/>
      <c r="J2" s="98"/>
      <c r="K2" s="98"/>
    </row>
    <row r="3" ht="71.25" customHeight="1" spans="1:11">
      <c r="A3" s="86"/>
      <c r="B3" s="86"/>
      <c r="C3" s="86"/>
      <c r="D3" s="87"/>
      <c r="E3" s="87"/>
      <c r="J3" s="98"/>
      <c r="K3" s="98"/>
    </row>
    <row r="4" ht="157.5" customHeight="1" spans="1:1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6" customHeight="1" spans="5:7">
      <c r="E6" s="89"/>
      <c r="F6" s="89"/>
      <c r="G6" s="89"/>
    </row>
    <row r="7" customHeight="1" spans="5:7">
      <c r="E7" s="89"/>
      <c r="F7" s="89"/>
      <c r="G7" s="89"/>
    </row>
    <row r="8" customHeight="1" spans="5:7">
      <c r="E8" s="89"/>
      <c r="F8" s="89"/>
      <c r="G8" s="89"/>
    </row>
    <row r="9" ht="6" customHeight="1" spans="1:1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ht="13.5" hidden="1" spans="1:1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ht="13.5" hidden="1" spans="1:1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ht="13.5" hidden="1" spans="1:1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ht="13.5" spans="1:1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ht="13.5" spans="1:1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ht="13.5" spans="1:1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ht="13.5" spans="1:1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ht="13.5" spans="1:1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22" ht="101.25" customHeight="1"/>
    <row r="23" ht="11.25" customHeight="1"/>
    <row r="26" ht="27" spans="6:6">
      <c r="F26" s="91"/>
    </row>
    <row r="28" ht="47.25" customHeight="1" spans="1:1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ht="35.25" spans="1:11">
      <c r="A29" s="92"/>
      <c r="B29" s="92"/>
      <c r="C29" s="92"/>
      <c r="D29" s="92"/>
      <c r="E29" s="92"/>
      <c r="F29" s="93"/>
      <c r="G29" s="92"/>
      <c r="H29" s="92"/>
      <c r="I29" s="92"/>
      <c r="J29" s="92"/>
      <c r="K29" s="92"/>
    </row>
    <row r="30" ht="35.25" spans="1:1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ht="35.25" spans="1:1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ht="35.25" spans="1:1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ht="15.75" spans="1:1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ht="13.5" spans="1:1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ht="35.25" customHeight="1" spans="1:1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ht="3.75" customHeight="1" spans="6:11">
      <c r="F36" s="96"/>
      <c r="G36" s="96"/>
      <c r="H36" s="96"/>
      <c r="I36" s="96"/>
      <c r="J36" s="96"/>
      <c r="K36" s="96"/>
    </row>
    <row r="37" hidden="1" customHeight="1" spans="6:11">
      <c r="F37" s="96"/>
      <c r="G37" s="96"/>
      <c r="H37" s="96"/>
      <c r="I37" s="96"/>
      <c r="J37" s="96"/>
      <c r="K37" s="96"/>
    </row>
    <row r="38" hidden="1" customHeight="1" spans="6:11">
      <c r="F38" s="96"/>
      <c r="G38" s="96"/>
      <c r="H38" s="96"/>
      <c r="I38" s="96"/>
      <c r="J38" s="96"/>
      <c r="K38" s="96"/>
    </row>
    <row r="39" ht="23.25" customHeight="1" spans="6:11">
      <c r="F39" s="96"/>
      <c r="G39" s="96"/>
      <c r="H39" s="96"/>
      <c r="I39" s="96"/>
      <c r="J39" s="96"/>
      <c r="K39" s="96"/>
    </row>
  </sheetData>
  <mergeCells count="7">
    <mergeCell ref="J1:K1"/>
    <mergeCell ref="A2:C2"/>
    <mergeCell ref="J2:K2"/>
    <mergeCell ref="A4:K4"/>
    <mergeCell ref="E6:G8"/>
    <mergeCell ref="A9:K17"/>
    <mergeCell ref="A34:K35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pane xSplit="1" ySplit="4" topLeftCell="B5" activePane="bottomRight" state="frozen"/>
      <selection/>
      <selection pane="topRight"/>
      <selection pane="bottomLeft"/>
      <selection pane="bottomRight" activeCell="J11" sqref="J11"/>
    </sheetView>
  </sheetViews>
  <sheetFormatPr defaultColWidth="8.75" defaultRowHeight="13.5"/>
  <cols>
    <col min="1" max="1" width="35.25" style="335" customWidth="1"/>
    <col min="2" max="4" width="13.875" style="336" customWidth="1"/>
    <col min="5" max="6" width="12.125" style="336" customWidth="1"/>
    <col min="7" max="7" width="13.875" style="336" customWidth="1"/>
    <col min="8" max="8" width="12.375" style="337" customWidth="1"/>
    <col min="9" max="9" width="14.75" style="335" customWidth="1"/>
    <col min="10" max="28" width="9" style="335" customWidth="1"/>
    <col min="29" max="16384" width="8.75" style="335"/>
  </cols>
  <sheetData>
    <row r="1" ht="20.25" spans="1:1">
      <c r="A1" s="338" t="s">
        <v>4</v>
      </c>
    </row>
    <row r="2" s="331" customFormat="1" ht="71.25" customHeight="1" spans="1:9">
      <c r="A2" s="339" t="s">
        <v>5</v>
      </c>
      <c r="B2" s="340"/>
      <c r="C2" s="340"/>
      <c r="D2" s="340"/>
      <c r="E2" s="340"/>
      <c r="F2" s="340"/>
      <c r="G2" s="340"/>
      <c r="H2" s="340"/>
      <c r="I2" s="357"/>
    </row>
    <row r="3" ht="23.1" customHeight="1" spans="1:9">
      <c r="A3" s="341"/>
      <c r="B3" s="342"/>
      <c r="C3" s="342"/>
      <c r="D3" s="342"/>
      <c r="E3" s="342"/>
      <c r="F3" s="342"/>
      <c r="G3" s="342"/>
      <c r="H3" s="343" t="s">
        <v>6</v>
      </c>
      <c r="I3" s="358"/>
    </row>
    <row r="4" s="332" customFormat="1" ht="36" customHeight="1" spans="1:9">
      <c r="A4" s="344" t="s">
        <v>7</v>
      </c>
      <c r="B4" s="302" t="s">
        <v>8</v>
      </c>
      <c r="C4" s="302" t="s">
        <v>9</v>
      </c>
      <c r="D4" s="302" t="s">
        <v>10</v>
      </c>
      <c r="E4" s="302" t="s">
        <v>11</v>
      </c>
      <c r="F4" s="303" t="s">
        <v>12</v>
      </c>
      <c r="G4" s="302" t="s">
        <v>13</v>
      </c>
      <c r="H4" s="327" t="s">
        <v>14</v>
      </c>
      <c r="I4" s="359"/>
    </row>
    <row r="5" ht="24.75" customHeight="1" spans="1:9">
      <c r="A5" s="345" t="s">
        <v>15</v>
      </c>
      <c r="B5" s="346">
        <f>B6+B21</f>
        <v>585664</v>
      </c>
      <c r="C5" s="346">
        <f>C6+C21</f>
        <v>620000</v>
      </c>
      <c r="D5" s="346">
        <f>D6+D21</f>
        <v>503360</v>
      </c>
      <c r="E5" s="347">
        <f>D5/C5</f>
        <v>0.811870967741935</v>
      </c>
      <c r="F5" s="347">
        <f>(D5-B5)/B5</f>
        <v>-0.140531089498415</v>
      </c>
      <c r="G5" s="346">
        <f>G6+G21</f>
        <v>565060</v>
      </c>
      <c r="H5" s="348">
        <f>(G5-D5)/D5</f>
        <v>0.122576287349015</v>
      </c>
      <c r="I5" s="360"/>
    </row>
    <row r="6" s="333" customFormat="1" ht="24.75" customHeight="1" spans="1:9">
      <c r="A6" s="349" t="s">
        <v>16</v>
      </c>
      <c r="B6" s="346">
        <f>SUM(B7:B20)</f>
        <v>417964</v>
      </c>
      <c r="C6" s="346">
        <f>SUM(C7:C20)</f>
        <v>448000</v>
      </c>
      <c r="D6" s="346">
        <f>SUM(D7:D20)</f>
        <v>354900</v>
      </c>
      <c r="E6" s="347">
        <f t="shared" ref="E6:E19" si="0">D6/C6</f>
        <v>0.7921875</v>
      </c>
      <c r="F6" s="347">
        <f t="shared" ref="F6:F26" si="1">(D6-B6)/B6</f>
        <v>-0.150883808174867</v>
      </c>
      <c r="G6" s="346">
        <f>SUM(G7:G20)</f>
        <v>447900</v>
      </c>
      <c r="H6" s="348">
        <f t="shared" ref="H6:H26" si="2">(G6-D6)/D6</f>
        <v>0.262045646661031</v>
      </c>
      <c r="I6" s="361"/>
    </row>
    <row r="7" ht="24.75" customHeight="1" spans="1:9">
      <c r="A7" s="350" t="s">
        <v>17</v>
      </c>
      <c r="B7" s="351">
        <v>125160</v>
      </c>
      <c r="C7" s="351">
        <v>128000</v>
      </c>
      <c r="D7" s="351">
        <v>80000</v>
      </c>
      <c r="E7" s="347">
        <f t="shared" si="0"/>
        <v>0.625</v>
      </c>
      <c r="F7" s="347">
        <f t="shared" si="1"/>
        <v>-0.360818152764461</v>
      </c>
      <c r="G7" s="351">
        <v>135200</v>
      </c>
      <c r="H7" s="348">
        <f t="shared" si="2"/>
        <v>0.69</v>
      </c>
      <c r="I7" s="336"/>
    </row>
    <row r="8" ht="24.75" customHeight="1" spans="1:9">
      <c r="A8" s="352" t="s">
        <v>18</v>
      </c>
      <c r="B8" s="351">
        <v>58534</v>
      </c>
      <c r="C8" s="351">
        <v>61000</v>
      </c>
      <c r="D8" s="351">
        <v>43800</v>
      </c>
      <c r="E8" s="347">
        <f t="shared" si="0"/>
        <v>0.718032786885246</v>
      </c>
      <c r="F8" s="347">
        <f t="shared" si="1"/>
        <v>-0.251716950831995</v>
      </c>
      <c r="G8" s="351">
        <v>62520</v>
      </c>
      <c r="H8" s="348">
        <f t="shared" si="2"/>
        <v>0.427397260273973</v>
      </c>
      <c r="I8" s="336"/>
    </row>
    <row r="9" ht="24.75" customHeight="1" spans="1:9">
      <c r="A9" s="352" t="s">
        <v>19</v>
      </c>
      <c r="B9" s="351">
        <v>13263</v>
      </c>
      <c r="C9" s="351">
        <v>15000</v>
      </c>
      <c r="D9" s="351">
        <v>11000</v>
      </c>
      <c r="E9" s="347">
        <f t="shared" si="0"/>
        <v>0.733333333333333</v>
      </c>
      <c r="F9" s="347">
        <f t="shared" si="1"/>
        <v>-0.170625047123577</v>
      </c>
      <c r="G9" s="351">
        <v>15000</v>
      </c>
      <c r="H9" s="348">
        <f t="shared" si="2"/>
        <v>0.363636363636364</v>
      </c>
      <c r="I9" s="336"/>
    </row>
    <row r="10" ht="24.75" customHeight="1" spans="1:9">
      <c r="A10" s="350" t="s">
        <v>20</v>
      </c>
      <c r="B10" s="351">
        <v>280</v>
      </c>
      <c r="C10" s="351">
        <v>300</v>
      </c>
      <c r="D10" s="351">
        <v>300</v>
      </c>
      <c r="E10" s="347">
        <f t="shared" si="0"/>
        <v>1</v>
      </c>
      <c r="F10" s="347">
        <f t="shared" si="1"/>
        <v>0.0714285714285714</v>
      </c>
      <c r="G10" s="351">
        <v>280</v>
      </c>
      <c r="H10" s="348">
        <f t="shared" si="2"/>
        <v>-0.0666666666666667</v>
      </c>
      <c r="I10" s="336"/>
    </row>
    <row r="11" ht="24.75" customHeight="1" spans="1:9">
      <c r="A11" s="350" t="s">
        <v>21</v>
      </c>
      <c r="B11" s="351">
        <v>57885</v>
      </c>
      <c r="C11" s="351">
        <v>58000</v>
      </c>
      <c r="D11" s="351">
        <v>55500</v>
      </c>
      <c r="E11" s="347">
        <f t="shared" si="0"/>
        <v>0.956896551724138</v>
      </c>
      <c r="F11" s="347">
        <f t="shared" si="1"/>
        <v>-0.0412023840373154</v>
      </c>
      <c r="G11" s="351">
        <v>61000</v>
      </c>
      <c r="H11" s="348">
        <f t="shared" si="2"/>
        <v>0.0990990990990991</v>
      </c>
      <c r="I11" s="336"/>
    </row>
    <row r="12" ht="24.75" customHeight="1" spans="1:9">
      <c r="A12" s="350" t="s">
        <v>22</v>
      </c>
      <c r="B12" s="351">
        <v>46691</v>
      </c>
      <c r="C12" s="351">
        <v>47000</v>
      </c>
      <c r="D12" s="351">
        <v>42000</v>
      </c>
      <c r="E12" s="347">
        <f t="shared" si="0"/>
        <v>0.893617021276596</v>
      </c>
      <c r="F12" s="347">
        <f t="shared" si="1"/>
        <v>-0.100469041142833</v>
      </c>
      <c r="G12" s="351">
        <v>48000</v>
      </c>
      <c r="H12" s="348">
        <f t="shared" si="2"/>
        <v>0.142857142857143</v>
      </c>
      <c r="I12" s="336"/>
    </row>
    <row r="13" ht="24.75" customHeight="1" spans="1:9">
      <c r="A13" s="350" t="s">
        <v>23</v>
      </c>
      <c r="B13" s="351">
        <v>16481</v>
      </c>
      <c r="C13" s="351">
        <v>16500</v>
      </c>
      <c r="D13" s="351">
        <v>16500</v>
      </c>
      <c r="E13" s="347">
        <f t="shared" si="0"/>
        <v>1</v>
      </c>
      <c r="F13" s="347">
        <f t="shared" si="1"/>
        <v>0.00115284266731388</v>
      </c>
      <c r="G13" s="351">
        <v>18000</v>
      </c>
      <c r="H13" s="348">
        <f t="shared" si="2"/>
        <v>0.0909090909090909</v>
      </c>
      <c r="I13" s="336"/>
    </row>
    <row r="14" ht="24.75" customHeight="1" spans="1:9">
      <c r="A14" s="350" t="s">
        <v>24</v>
      </c>
      <c r="B14" s="351">
        <v>7638</v>
      </c>
      <c r="C14" s="351">
        <v>8000</v>
      </c>
      <c r="D14" s="351">
        <v>7100</v>
      </c>
      <c r="E14" s="347">
        <f t="shared" si="0"/>
        <v>0.8875</v>
      </c>
      <c r="F14" s="347">
        <f t="shared" si="1"/>
        <v>-0.0704372872479707</v>
      </c>
      <c r="G14" s="351">
        <v>8000</v>
      </c>
      <c r="H14" s="348">
        <f t="shared" si="2"/>
        <v>0.126760563380282</v>
      </c>
      <c r="I14" s="336"/>
    </row>
    <row r="15" ht="24.75" customHeight="1" spans="1:9">
      <c r="A15" s="350" t="s">
        <v>25</v>
      </c>
      <c r="B15" s="351">
        <v>23784</v>
      </c>
      <c r="C15" s="351">
        <v>30000</v>
      </c>
      <c r="D15" s="351">
        <v>45500</v>
      </c>
      <c r="E15" s="347">
        <f t="shared" si="0"/>
        <v>1.51666666666667</v>
      </c>
      <c r="F15" s="347">
        <f t="shared" si="1"/>
        <v>0.91305079044736</v>
      </c>
      <c r="G15" s="351">
        <v>28000</v>
      </c>
      <c r="H15" s="348">
        <f t="shared" si="2"/>
        <v>-0.384615384615385</v>
      </c>
      <c r="I15" s="336"/>
    </row>
    <row r="16" ht="24.75" customHeight="1" spans="1:9">
      <c r="A16" s="350" t="s">
        <v>26</v>
      </c>
      <c r="B16" s="351">
        <v>8830</v>
      </c>
      <c r="C16" s="351">
        <v>8100</v>
      </c>
      <c r="D16" s="351">
        <v>8500</v>
      </c>
      <c r="E16" s="347">
        <f t="shared" si="0"/>
        <v>1.04938271604938</v>
      </c>
      <c r="F16" s="347">
        <f t="shared" si="1"/>
        <v>-0.0373725934314836</v>
      </c>
      <c r="G16" s="351">
        <v>9000</v>
      </c>
      <c r="H16" s="348">
        <f t="shared" si="2"/>
        <v>0.0588235294117647</v>
      </c>
      <c r="I16" s="336"/>
    </row>
    <row r="17" ht="24.75" customHeight="1" spans="1:9">
      <c r="A17" s="352" t="s">
        <v>27</v>
      </c>
      <c r="B17" s="351">
        <v>3771</v>
      </c>
      <c r="C17" s="351">
        <v>3000</v>
      </c>
      <c r="D17" s="351">
        <v>4000</v>
      </c>
      <c r="E17" s="347">
        <f t="shared" si="0"/>
        <v>1.33333333333333</v>
      </c>
      <c r="F17" s="347">
        <f t="shared" si="1"/>
        <v>0.0607265977194378</v>
      </c>
      <c r="G17" s="351">
        <v>4000</v>
      </c>
      <c r="H17" s="348">
        <f t="shared" si="2"/>
        <v>0</v>
      </c>
      <c r="I17" s="336"/>
    </row>
    <row r="18" ht="24.75" customHeight="1" spans="1:9">
      <c r="A18" s="350" t="s">
        <v>28</v>
      </c>
      <c r="B18" s="351">
        <v>54219</v>
      </c>
      <c r="C18" s="351">
        <v>71650</v>
      </c>
      <c r="D18" s="351">
        <v>39000</v>
      </c>
      <c r="E18" s="347">
        <f t="shared" si="0"/>
        <v>0.544312630844382</v>
      </c>
      <c r="F18" s="347">
        <f t="shared" si="1"/>
        <v>-0.2806949593316</v>
      </c>
      <c r="G18" s="351">
        <v>56900</v>
      </c>
      <c r="H18" s="348">
        <f t="shared" si="2"/>
        <v>0.458974358974359</v>
      </c>
      <c r="I18" s="336"/>
    </row>
    <row r="19" customFormat="1" ht="24.75" customHeight="1" spans="1:9">
      <c r="A19" s="350" t="s">
        <v>29</v>
      </c>
      <c r="B19" s="351">
        <v>1430</v>
      </c>
      <c r="C19" s="351">
        <v>1450</v>
      </c>
      <c r="D19" s="351">
        <v>1700</v>
      </c>
      <c r="E19" s="347">
        <f t="shared" si="0"/>
        <v>1.17241379310345</v>
      </c>
      <c r="F19" s="347">
        <f t="shared" si="1"/>
        <v>0.188811188811189</v>
      </c>
      <c r="G19" s="351">
        <v>2000</v>
      </c>
      <c r="H19" s="348">
        <f t="shared" si="2"/>
        <v>0.176470588235294</v>
      </c>
      <c r="I19" s="336"/>
    </row>
    <row r="20" customFormat="1" ht="24.75" customHeight="1" spans="1:9">
      <c r="A20" s="350" t="s">
        <v>30</v>
      </c>
      <c r="B20" s="351">
        <v>-2</v>
      </c>
      <c r="C20" s="351"/>
      <c r="D20" s="351"/>
      <c r="E20" s="347" t="s">
        <v>1</v>
      </c>
      <c r="F20" s="347" t="s">
        <v>1</v>
      </c>
      <c r="G20" s="351"/>
      <c r="H20" s="348"/>
      <c r="I20" s="336"/>
    </row>
    <row r="21" s="334" customFormat="1" ht="24.75" customHeight="1" spans="1:9">
      <c r="A21" s="349" t="s">
        <v>31</v>
      </c>
      <c r="B21" s="346">
        <f>SUM(B22:B26)</f>
        <v>167700</v>
      </c>
      <c r="C21" s="346">
        <f>SUM(C22:C26)</f>
        <v>172000</v>
      </c>
      <c r="D21" s="346">
        <f>SUM(D22:D26)</f>
        <v>148460</v>
      </c>
      <c r="E21" s="347">
        <f t="shared" ref="E20:E25" si="3">D21/C21</f>
        <v>0.863139534883721</v>
      </c>
      <c r="F21" s="347">
        <f t="shared" si="1"/>
        <v>-0.114728682170543</v>
      </c>
      <c r="G21" s="346">
        <f>SUM(G22:G26)</f>
        <v>117160</v>
      </c>
      <c r="H21" s="348">
        <f t="shared" si="2"/>
        <v>-0.210831200323319</v>
      </c>
      <c r="I21" s="362"/>
    </row>
    <row r="22" ht="24.75" customHeight="1" spans="1:9">
      <c r="A22" s="350" t="s">
        <v>32</v>
      </c>
      <c r="B22" s="351">
        <v>78686</v>
      </c>
      <c r="C22" s="351">
        <v>91850</v>
      </c>
      <c r="D22" s="351">
        <v>55400</v>
      </c>
      <c r="E22" s="347">
        <f t="shared" si="3"/>
        <v>0.603157321720196</v>
      </c>
      <c r="F22" s="347">
        <f t="shared" si="1"/>
        <v>-0.295935744605139</v>
      </c>
      <c r="G22" s="351">
        <v>66000</v>
      </c>
      <c r="H22" s="348">
        <f t="shared" si="2"/>
        <v>0.191335740072202</v>
      </c>
      <c r="I22" s="336"/>
    </row>
    <row r="23" ht="24.75" customHeight="1" spans="1:9">
      <c r="A23" s="350" t="s">
        <v>33</v>
      </c>
      <c r="B23" s="351">
        <v>5119</v>
      </c>
      <c r="C23" s="351">
        <v>5000</v>
      </c>
      <c r="D23" s="351">
        <v>3000</v>
      </c>
      <c r="E23" s="347">
        <f t="shared" si="3"/>
        <v>0.6</v>
      </c>
      <c r="F23" s="347">
        <f t="shared" si="1"/>
        <v>-0.413948036725923</v>
      </c>
      <c r="G23" s="351">
        <v>3500</v>
      </c>
      <c r="H23" s="348">
        <f t="shared" si="2"/>
        <v>0.166666666666667</v>
      </c>
      <c r="I23" s="336"/>
    </row>
    <row r="24" ht="24.75" customHeight="1" spans="1:9">
      <c r="A24" s="350" t="s">
        <v>34</v>
      </c>
      <c r="B24" s="351">
        <v>9550</v>
      </c>
      <c r="C24" s="351">
        <v>10150</v>
      </c>
      <c r="D24" s="351">
        <v>6200</v>
      </c>
      <c r="E24" s="347">
        <f t="shared" si="3"/>
        <v>0.610837438423645</v>
      </c>
      <c r="F24" s="347">
        <f t="shared" si="1"/>
        <v>-0.350785340314136</v>
      </c>
      <c r="G24" s="351">
        <v>7500</v>
      </c>
      <c r="H24" s="348">
        <f t="shared" si="2"/>
        <v>0.209677419354839</v>
      </c>
      <c r="I24" s="336"/>
    </row>
    <row r="25" ht="24.75" customHeight="1" spans="1:9">
      <c r="A25" s="350" t="s">
        <v>35</v>
      </c>
      <c r="B25" s="351">
        <v>74276</v>
      </c>
      <c r="C25" s="351">
        <v>65000</v>
      </c>
      <c r="D25" s="351">
        <v>83700</v>
      </c>
      <c r="E25" s="347">
        <f t="shared" si="3"/>
        <v>1.28769230769231</v>
      </c>
      <c r="F25" s="347">
        <f t="shared" si="1"/>
        <v>0.126878130217028</v>
      </c>
      <c r="G25" s="351">
        <v>40000</v>
      </c>
      <c r="H25" s="348">
        <f t="shared" si="2"/>
        <v>-0.5221027479092</v>
      </c>
      <c r="I25" s="336"/>
    </row>
    <row r="26" ht="24.75" customHeight="1" spans="1:9">
      <c r="A26" s="353" t="s">
        <v>36</v>
      </c>
      <c r="B26" s="354">
        <v>69</v>
      </c>
      <c r="C26" s="354"/>
      <c r="D26" s="354">
        <v>160</v>
      </c>
      <c r="E26" s="355"/>
      <c r="F26" s="355">
        <f t="shared" si="1"/>
        <v>1.31884057971015</v>
      </c>
      <c r="G26" s="354">
        <v>160</v>
      </c>
      <c r="H26" s="356">
        <f t="shared" si="2"/>
        <v>0</v>
      </c>
      <c r="I26" s="336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1">
    <mergeCell ref="A2:H2"/>
  </mergeCells>
  <printOptions horizontalCentered="1"/>
  <pageMargins left="0.393055555555556" right="0.393055555555556" top="0.393055555555556" bottom="0.393055555555556" header="0.590277777777778" footer="0.239583333333333"/>
  <pageSetup paperSize="9" scale="77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8"/>
  <sheetViews>
    <sheetView workbookViewId="0">
      <selection activeCell="M12" sqref="M12"/>
    </sheetView>
  </sheetViews>
  <sheetFormatPr defaultColWidth="9" defaultRowHeight="14.25"/>
  <cols>
    <col min="1" max="1" width="32.875" style="286" customWidth="1"/>
    <col min="2" max="3" width="14.875" style="286" customWidth="1"/>
    <col min="4" max="4" width="16" style="286" customWidth="1"/>
    <col min="5" max="5" width="14.875" style="287" customWidth="1"/>
    <col min="6" max="7" width="12.375" style="286" customWidth="1"/>
    <col min="8" max="8" width="14.875" style="286" customWidth="1"/>
    <col min="9" max="9" width="12.25" style="288" customWidth="1"/>
    <col min="10" max="16376" width="9" style="286"/>
  </cols>
  <sheetData>
    <row r="1" ht="20.25" spans="1:1">
      <c r="A1" s="289" t="s">
        <v>37</v>
      </c>
    </row>
    <row r="2" ht="36.75" customHeight="1" spans="1:9">
      <c r="A2" s="290" t="s">
        <v>38</v>
      </c>
      <c r="B2" s="290"/>
      <c r="C2" s="290"/>
      <c r="D2" s="290"/>
      <c r="E2" s="291"/>
      <c r="F2" s="290"/>
      <c r="G2" s="290"/>
      <c r="H2" s="290"/>
      <c r="I2" s="325"/>
    </row>
    <row r="3" ht="24" customHeight="1" spans="1:9">
      <c r="A3" s="292"/>
      <c r="B3" s="293"/>
      <c r="C3" s="293"/>
      <c r="D3" s="293"/>
      <c r="E3" s="294"/>
      <c r="F3" s="294"/>
      <c r="G3" s="295"/>
      <c r="H3" s="296" t="s">
        <v>6</v>
      </c>
      <c r="I3" s="326"/>
    </row>
    <row r="4" ht="36" customHeight="1" spans="1:9">
      <c r="A4" s="297" t="s">
        <v>39</v>
      </c>
      <c r="B4" s="298" t="s">
        <v>8</v>
      </c>
      <c r="C4" s="299" t="s">
        <v>9</v>
      </c>
      <c r="D4" s="300" t="s">
        <v>40</v>
      </c>
      <c r="E4" s="301" t="s">
        <v>10</v>
      </c>
      <c r="F4" s="302" t="s">
        <v>41</v>
      </c>
      <c r="G4" s="303" t="s">
        <v>12</v>
      </c>
      <c r="H4" s="299" t="s">
        <v>13</v>
      </c>
      <c r="I4" s="327" t="s">
        <v>14</v>
      </c>
    </row>
    <row r="5" ht="24.95" customHeight="1" spans="1:9">
      <c r="A5" s="304" t="s">
        <v>42</v>
      </c>
      <c r="B5" s="305">
        <f>SUM(B6:B28)</f>
        <v>790400</v>
      </c>
      <c r="C5" s="306">
        <f>SUM(C6:C28)</f>
        <v>862000</v>
      </c>
      <c r="D5" s="306">
        <f>SUM(D6:D28)</f>
        <v>646000.04</v>
      </c>
      <c r="E5" s="307">
        <f>SUM(E6:E28)</f>
        <v>645999.58</v>
      </c>
      <c r="F5" s="163">
        <f>E5/D5</f>
        <v>0.999999287925741</v>
      </c>
      <c r="G5" s="163">
        <f>(E5-B5)/B5</f>
        <v>-0.182692839068826</v>
      </c>
      <c r="H5" s="306">
        <f>SUM(H6:H28)</f>
        <v>850000</v>
      </c>
      <c r="I5" s="328">
        <f t="shared" ref="I5:I27" si="0">(H5-E5)/E5</f>
        <v>0.315790329151607</v>
      </c>
    </row>
    <row r="6" ht="24.95" customHeight="1" spans="1:9">
      <c r="A6" s="308" t="s">
        <v>43</v>
      </c>
      <c r="B6" s="309">
        <v>80921</v>
      </c>
      <c r="C6" s="310">
        <v>97000</v>
      </c>
      <c r="D6" s="310">
        <v>71900</v>
      </c>
      <c r="E6" s="311">
        <v>71900</v>
      </c>
      <c r="F6" s="312">
        <f>E6/D6</f>
        <v>1</v>
      </c>
      <c r="G6" s="169">
        <f>(E6-B6)/B6</f>
        <v>-0.111479096896974</v>
      </c>
      <c r="H6" s="310">
        <v>97000</v>
      </c>
      <c r="I6" s="329">
        <f t="shared" si="0"/>
        <v>0.349095966620306</v>
      </c>
    </row>
    <row r="7" ht="24.95" customHeight="1" spans="1:9">
      <c r="A7" s="308" t="s">
        <v>44</v>
      </c>
      <c r="B7" s="309">
        <v>438</v>
      </c>
      <c r="C7" s="310">
        <v>500</v>
      </c>
      <c r="D7" s="310">
        <v>500</v>
      </c>
      <c r="E7" s="311">
        <v>1057</v>
      </c>
      <c r="F7" s="312">
        <f t="shared" ref="F7:F27" si="1">E7/D7</f>
        <v>2.114</v>
      </c>
      <c r="G7" s="169">
        <f t="shared" ref="G7:G27" si="2">(E7-B7)/B7</f>
        <v>1.41324200913242</v>
      </c>
      <c r="H7" s="310">
        <v>1100</v>
      </c>
      <c r="I7" s="329">
        <f t="shared" si="0"/>
        <v>0.0406811731315043</v>
      </c>
    </row>
    <row r="8" ht="24.95" customHeight="1" spans="1:9">
      <c r="A8" s="308" t="s">
        <v>45</v>
      </c>
      <c r="B8" s="309">
        <v>60271</v>
      </c>
      <c r="C8" s="310">
        <v>54800</v>
      </c>
      <c r="D8" s="310">
        <v>54800</v>
      </c>
      <c r="E8" s="311">
        <v>58314</v>
      </c>
      <c r="F8" s="312">
        <f t="shared" si="1"/>
        <v>1.06412408759124</v>
      </c>
      <c r="G8" s="169">
        <f t="shared" si="2"/>
        <v>-0.0324700104527882</v>
      </c>
      <c r="H8" s="310">
        <v>70000</v>
      </c>
      <c r="I8" s="329">
        <f t="shared" si="0"/>
        <v>0.200397846143293</v>
      </c>
    </row>
    <row r="9" ht="24.95" customHeight="1" spans="1:9">
      <c r="A9" s="308" t="s">
        <v>46</v>
      </c>
      <c r="B9" s="309">
        <v>136941</v>
      </c>
      <c r="C9" s="310">
        <v>138000</v>
      </c>
      <c r="D9" s="310">
        <v>138000</v>
      </c>
      <c r="E9" s="311">
        <v>138011</v>
      </c>
      <c r="F9" s="312">
        <f t="shared" si="1"/>
        <v>1.00007971014493</v>
      </c>
      <c r="G9" s="169">
        <f t="shared" si="2"/>
        <v>0.007813583952213</v>
      </c>
      <c r="H9" s="310">
        <v>138020</v>
      </c>
      <c r="I9" s="329">
        <f t="shared" si="0"/>
        <v>6.52121932309743e-5</v>
      </c>
    </row>
    <row r="10" ht="24.95" customHeight="1" spans="1:9">
      <c r="A10" s="308" t="s">
        <v>47</v>
      </c>
      <c r="B10" s="309">
        <v>18343</v>
      </c>
      <c r="C10" s="310">
        <v>22200</v>
      </c>
      <c r="D10" s="310">
        <v>1776</v>
      </c>
      <c r="E10" s="311">
        <v>1776</v>
      </c>
      <c r="F10" s="312">
        <f t="shared" si="1"/>
        <v>1</v>
      </c>
      <c r="G10" s="169">
        <f t="shared" si="2"/>
        <v>-0.903178324156354</v>
      </c>
      <c r="H10" s="310">
        <v>6000</v>
      </c>
      <c r="I10" s="329">
        <f t="shared" si="0"/>
        <v>2.37837837837838</v>
      </c>
    </row>
    <row r="11" ht="24.95" customHeight="1" spans="1:9">
      <c r="A11" s="308" t="s">
        <v>48</v>
      </c>
      <c r="B11" s="309">
        <v>10177</v>
      </c>
      <c r="C11" s="310">
        <v>14000</v>
      </c>
      <c r="D11" s="310">
        <v>14000</v>
      </c>
      <c r="E11" s="311">
        <v>9670</v>
      </c>
      <c r="F11" s="312">
        <f t="shared" si="1"/>
        <v>0.690714285714286</v>
      </c>
      <c r="G11" s="169">
        <f t="shared" si="2"/>
        <v>-0.049818217549376</v>
      </c>
      <c r="H11" s="310">
        <v>14000</v>
      </c>
      <c r="I11" s="329">
        <f t="shared" si="0"/>
        <v>0.447776628748707</v>
      </c>
    </row>
    <row r="12" ht="24.95" customHeight="1" spans="1:9">
      <c r="A12" s="308" t="s">
        <v>49</v>
      </c>
      <c r="B12" s="309">
        <v>131117</v>
      </c>
      <c r="C12" s="310">
        <v>133000</v>
      </c>
      <c r="D12" s="310">
        <v>117231</v>
      </c>
      <c r="E12" s="311">
        <v>123858</v>
      </c>
      <c r="F12" s="312">
        <f t="shared" si="1"/>
        <v>1.05652941628068</v>
      </c>
      <c r="G12" s="169">
        <f t="shared" si="2"/>
        <v>-0.0553627676045059</v>
      </c>
      <c r="H12" s="310">
        <v>135000</v>
      </c>
      <c r="I12" s="329">
        <f t="shared" si="0"/>
        <v>0.0899578549629414</v>
      </c>
    </row>
    <row r="13" ht="24.95" customHeight="1" spans="1:9">
      <c r="A13" s="308" t="s">
        <v>50</v>
      </c>
      <c r="B13" s="309">
        <v>61567</v>
      </c>
      <c r="C13" s="310">
        <v>67200</v>
      </c>
      <c r="D13" s="310">
        <v>47658</v>
      </c>
      <c r="E13" s="311">
        <v>47658</v>
      </c>
      <c r="F13" s="312">
        <f t="shared" si="1"/>
        <v>1</v>
      </c>
      <c r="G13" s="169">
        <f t="shared" si="2"/>
        <v>-0.225916481231829</v>
      </c>
      <c r="H13" s="310">
        <v>48166</v>
      </c>
      <c r="I13" s="329">
        <f t="shared" si="0"/>
        <v>0.0106592807083805</v>
      </c>
    </row>
    <row r="14" ht="24.95" customHeight="1" spans="1:9">
      <c r="A14" s="313" t="s">
        <v>51</v>
      </c>
      <c r="B14" s="309">
        <v>7227</v>
      </c>
      <c r="C14" s="314">
        <v>3500</v>
      </c>
      <c r="D14" s="314">
        <v>12190</v>
      </c>
      <c r="E14" s="311">
        <v>12190</v>
      </c>
      <c r="F14" s="312">
        <f t="shared" si="1"/>
        <v>1</v>
      </c>
      <c r="G14" s="169">
        <f t="shared" si="2"/>
        <v>0.686730316867303</v>
      </c>
      <c r="H14" s="314">
        <v>12190</v>
      </c>
      <c r="I14" s="329">
        <f t="shared" si="0"/>
        <v>0</v>
      </c>
    </row>
    <row r="15" ht="24.95" customHeight="1" spans="1:9">
      <c r="A15" s="313" t="s">
        <v>52</v>
      </c>
      <c r="B15" s="309">
        <v>157223</v>
      </c>
      <c r="C15" s="314">
        <v>180000</v>
      </c>
      <c r="D15" s="314">
        <v>50712</v>
      </c>
      <c r="E15" s="311">
        <v>50712</v>
      </c>
      <c r="F15" s="312">
        <f t="shared" si="1"/>
        <v>1</v>
      </c>
      <c r="G15" s="169">
        <f t="shared" si="2"/>
        <v>-0.677451772323388</v>
      </c>
      <c r="H15" s="314">
        <v>154500</v>
      </c>
      <c r="I15" s="329">
        <f t="shared" si="0"/>
        <v>2.04661618551822</v>
      </c>
    </row>
    <row r="16" ht="24.95" customHeight="1" spans="1:9">
      <c r="A16" s="308" t="s">
        <v>53</v>
      </c>
      <c r="B16" s="309">
        <v>29109</v>
      </c>
      <c r="C16" s="315">
        <v>41870</v>
      </c>
      <c r="D16" s="315">
        <v>33556</v>
      </c>
      <c r="E16" s="311">
        <v>33556</v>
      </c>
      <c r="F16" s="312">
        <f t="shared" si="1"/>
        <v>1</v>
      </c>
      <c r="G16" s="169">
        <f t="shared" si="2"/>
        <v>0.152770620770209</v>
      </c>
      <c r="H16" s="315">
        <v>34000</v>
      </c>
      <c r="I16" s="329">
        <f t="shared" si="0"/>
        <v>0.0132316128263202</v>
      </c>
    </row>
    <row r="17" ht="24.95" customHeight="1" spans="1:9">
      <c r="A17" s="308" t="s">
        <v>54</v>
      </c>
      <c r="B17" s="309">
        <v>12316</v>
      </c>
      <c r="C17" s="315">
        <v>15100</v>
      </c>
      <c r="D17" s="315">
        <v>15100</v>
      </c>
      <c r="E17" s="311">
        <v>13344</v>
      </c>
      <c r="F17" s="312">
        <f t="shared" si="1"/>
        <v>0.883708609271523</v>
      </c>
      <c r="G17" s="169">
        <f t="shared" si="2"/>
        <v>0.0834686586554076</v>
      </c>
      <c r="H17" s="315">
        <v>13344</v>
      </c>
      <c r="I17" s="329">
        <f t="shared" si="0"/>
        <v>0</v>
      </c>
    </row>
    <row r="18" ht="24.95" customHeight="1" spans="1:9">
      <c r="A18" s="308" t="s">
        <v>55</v>
      </c>
      <c r="B18" s="309">
        <v>22569</v>
      </c>
      <c r="C18" s="315">
        <v>15000</v>
      </c>
      <c r="D18" s="315">
        <v>8253</v>
      </c>
      <c r="E18" s="311">
        <v>8253</v>
      </c>
      <c r="F18" s="312">
        <f t="shared" si="1"/>
        <v>1</v>
      </c>
      <c r="G18" s="169">
        <f t="shared" si="2"/>
        <v>-0.63432141432939</v>
      </c>
      <c r="H18" s="315">
        <v>20000</v>
      </c>
      <c r="I18" s="329">
        <f t="shared" si="0"/>
        <v>1.42336120198716</v>
      </c>
    </row>
    <row r="19" ht="24.95" customHeight="1" spans="1:9">
      <c r="A19" s="308" t="s">
        <v>56</v>
      </c>
      <c r="B19" s="309">
        <v>2445</v>
      </c>
      <c r="C19" s="315">
        <v>320</v>
      </c>
      <c r="D19" s="315">
        <v>320</v>
      </c>
      <c r="E19" s="311">
        <v>2559</v>
      </c>
      <c r="F19" s="312">
        <f t="shared" si="1"/>
        <v>7.996875</v>
      </c>
      <c r="G19" s="169">
        <f t="shared" si="2"/>
        <v>0.0466257668711656</v>
      </c>
      <c r="H19" s="315">
        <v>2600</v>
      </c>
      <c r="I19" s="329">
        <f t="shared" si="0"/>
        <v>0.016021883548261</v>
      </c>
    </row>
    <row r="20" ht="24.95" customHeight="1" spans="1:9">
      <c r="A20" s="316" t="s">
        <v>57</v>
      </c>
      <c r="B20" s="317"/>
      <c r="C20" s="315">
        <v>4000</v>
      </c>
      <c r="D20" s="315">
        <v>4000</v>
      </c>
      <c r="E20" s="311">
        <v>3079</v>
      </c>
      <c r="F20" s="312">
        <f t="shared" si="1"/>
        <v>0.76975</v>
      </c>
      <c r="G20" s="169">
        <v>0</v>
      </c>
      <c r="H20" s="315">
        <v>4000</v>
      </c>
      <c r="I20" s="329">
        <f t="shared" si="0"/>
        <v>0.299123091912959</v>
      </c>
    </row>
    <row r="21" ht="24.95" customHeight="1" spans="1:9">
      <c r="A21" s="308" t="s">
        <v>58</v>
      </c>
      <c r="B21" s="317">
        <v>3981</v>
      </c>
      <c r="C21" s="315">
        <v>6300</v>
      </c>
      <c r="D21" s="315">
        <v>6300</v>
      </c>
      <c r="E21" s="311">
        <v>3181</v>
      </c>
      <c r="F21" s="312">
        <f t="shared" si="1"/>
        <v>0.504920634920635</v>
      </c>
      <c r="G21" s="169">
        <f t="shared" si="2"/>
        <v>-0.200954534036674</v>
      </c>
      <c r="H21" s="315">
        <v>6000</v>
      </c>
      <c r="I21" s="329">
        <f t="shared" si="0"/>
        <v>0.886199308393587</v>
      </c>
    </row>
    <row r="22" ht="24.95" customHeight="1" spans="1:9">
      <c r="A22" s="316" t="s">
        <v>59</v>
      </c>
      <c r="B22" s="309">
        <v>1755</v>
      </c>
      <c r="C22" s="315">
        <v>1760</v>
      </c>
      <c r="D22" s="315">
        <v>1760</v>
      </c>
      <c r="E22" s="311">
        <v>4463</v>
      </c>
      <c r="F22" s="312">
        <f t="shared" si="1"/>
        <v>2.53579545454545</v>
      </c>
      <c r="G22" s="169">
        <f t="shared" si="2"/>
        <v>1.54301994301994</v>
      </c>
      <c r="H22" s="315">
        <v>4465</v>
      </c>
      <c r="I22" s="329">
        <f t="shared" si="0"/>
        <v>0.000448129061169617</v>
      </c>
    </row>
    <row r="23" ht="24.95" customHeight="1" spans="1:9">
      <c r="A23" s="308" t="s">
        <v>60</v>
      </c>
      <c r="B23" s="317">
        <v>1234</v>
      </c>
      <c r="C23" s="315">
        <v>1290</v>
      </c>
      <c r="D23" s="315">
        <v>1290</v>
      </c>
      <c r="E23" s="311">
        <v>1488</v>
      </c>
      <c r="F23" s="312">
        <f t="shared" si="1"/>
        <v>1.15348837209302</v>
      </c>
      <c r="G23" s="169">
        <f t="shared" si="2"/>
        <v>0.205834683954619</v>
      </c>
      <c r="H23" s="315">
        <v>1500</v>
      </c>
      <c r="I23" s="329">
        <f t="shared" si="0"/>
        <v>0.00806451612903226</v>
      </c>
    </row>
    <row r="24" ht="24.95" customHeight="1" spans="1:9">
      <c r="A24" s="308" t="s">
        <v>61</v>
      </c>
      <c r="B24" s="317">
        <v>8245</v>
      </c>
      <c r="C24" s="315">
        <v>7160</v>
      </c>
      <c r="D24" s="315">
        <v>7160</v>
      </c>
      <c r="E24" s="311">
        <v>3693</v>
      </c>
      <c r="F24" s="312">
        <f t="shared" si="1"/>
        <v>0.515782122905028</v>
      </c>
      <c r="G24" s="169">
        <f t="shared" si="2"/>
        <v>-0.552092177077016</v>
      </c>
      <c r="H24" s="315">
        <v>6000</v>
      </c>
      <c r="I24" s="329">
        <f t="shared" si="0"/>
        <v>0.624695369618197</v>
      </c>
    </row>
    <row r="25" s="286" customFormat="1" ht="24.95" customHeight="1" spans="1:16384">
      <c r="A25" s="308" t="s">
        <v>62</v>
      </c>
      <c r="B25" s="317"/>
      <c r="C25" s="315"/>
      <c r="D25" s="315"/>
      <c r="E25" s="311"/>
      <c r="F25" s="312"/>
      <c r="G25" s="169"/>
      <c r="H25" s="315">
        <v>25500</v>
      </c>
      <c r="I25" s="329">
        <v>0</v>
      </c>
      <c r="XEW25"/>
      <c r="XEX25"/>
      <c r="XEY25"/>
      <c r="XEZ25"/>
      <c r="XFA25"/>
      <c r="XFB25"/>
      <c r="XFC25"/>
      <c r="XFD25"/>
    </row>
    <row r="26" ht="24.95" customHeight="1" spans="1:9">
      <c r="A26" s="308" t="s">
        <v>63</v>
      </c>
      <c r="B26" s="317">
        <v>4043</v>
      </c>
      <c r="C26" s="315">
        <v>4000</v>
      </c>
      <c r="D26" s="315">
        <v>4000</v>
      </c>
      <c r="E26" s="318">
        <v>1744</v>
      </c>
      <c r="F26" s="312">
        <f>E26/D26</f>
        <v>0.436</v>
      </c>
      <c r="G26" s="169">
        <f>(E26-B26)/B26</f>
        <v>-0.56863715063072</v>
      </c>
      <c r="H26" s="315">
        <v>1800</v>
      </c>
      <c r="I26" s="329">
        <f>(H26-E26)/E26</f>
        <v>0.0321100917431193</v>
      </c>
    </row>
    <row r="27" ht="24.95" customHeight="1" spans="1:9">
      <c r="A27" s="308" t="s">
        <v>64</v>
      </c>
      <c r="B27" s="317">
        <v>39297</v>
      </c>
      <c r="C27" s="315">
        <v>55000</v>
      </c>
      <c r="D27" s="315">
        <v>55443</v>
      </c>
      <c r="E27" s="318">
        <v>55442.54</v>
      </c>
      <c r="F27" s="312">
        <f>E27/D27</f>
        <v>0.999991703190664</v>
      </c>
      <c r="G27" s="169">
        <f>(E27-B27)/B27</f>
        <v>0.410859353131282</v>
      </c>
      <c r="H27" s="315">
        <v>54765</v>
      </c>
      <c r="I27" s="329">
        <f>(H27-E27)/E27</f>
        <v>-0.0122205800816485</v>
      </c>
    </row>
    <row r="28" ht="24.95" customHeight="1" spans="1:9">
      <c r="A28" s="319" t="s">
        <v>65</v>
      </c>
      <c r="B28" s="320">
        <v>1181</v>
      </c>
      <c r="C28" s="321">
        <v>0</v>
      </c>
      <c r="D28" s="321">
        <v>51.04</v>
      </c>
      <c r="E28" s="322">
        <v>51.04</v>
      </c>
      <c r="F28" s="323">
        <f>E28/D28</f>
        <v>1</v>
      </c>
      <c r="G28" s="324">
        <f>(E28-B28)/B28</f>
        <v>-0.956782387806943</v>
      </c>
      <c r="H28" s="321">
        <v>50</v>
      </c>
      <c r="I28" s="330">
        <f>(H28-E28)/E28</f>
        <v>-0.0203761755485893</v>
      </c>
    </row>
  </sheetData>
  <mergeCells count="2">
    <mergeCell ref="A2:I2"/>
    <mergeCell ref="H3:I3"/>
  </mergeCells>
  <printOptions horizontalCentered="1"/>
  <pageMargins left="0.393055555555556" right="0.393055555555556" top="0.393055555555556" bottom="0.393055555555556" header="0.507638888888889" footer="0.507638888888889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313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J14" sqref="J14"/>
    </sheetView>
  </sheetViews>
  <sheetFormatPr defaultColWidth="9" defaultRowHeight="18.95" customHeight="1"/>
  <cols>
    <col min="1" max="1" width="44.75" style="5" customWidth="1"/>
    <col min="2" max="3" width="14" style="5" customWidth="1"/>
    <col min="4" max="4" width="14" style="263" customWidth="1"/>
    <col min="5" max="5" width="14" style="5" customWidth="1"/>
    <col min="6" max="16376" width="9" style="5"/>
    <col min="16377" max="16378" width="9.125" style="5"/>
    <col min="16380" max="16384" width="9" style="5"/>
  </cols>
  <sheetData>
    <row r="1" customHeight="1" spans="1:1">
      <c r="A1" s="100" t="s">
        <v>66</v>
      </c>
    </row>
    <row r="2" s="5" customFormat="1" ht="24" customHeight="1" spans="1:5">
      <c r="A2" s="264" t="s">
        <v>67</v>
      </c>
      <c r="B2" s="264"/>
      <c r="C2" s="264"/>
      <c r="D2" s="264"/>
      <c r="E2" s="264"/>
    </row>
    <row r="3" s="5" customFormat="1" customHeight="1" spans="1:5">
      <c r="A3" s="229"/>
      <c r="B3" s="230"/>
      <c r="C3" s="230"/>
      <c r="D3" s="265"/>
      <c r="E3" s="233" t="s">
        <v>6</v>
      </c>
    </row>
    <row r="4" s="5" customFormat="1" ht="42" customHeight="1" spans="1:5">
      <c r="A4" s="234" t="s">
        <v>68</v>
      </c>
      <c r="B4" s="235" t="s">
        <v>69</v>
      </c>
      <c r="C4" s="236" t="s">
        <v>70</v>
      </c>
      <c r="D4" s="237" t="s">
        <v>71</v>
      </c>
      <c r="E4" s="238" t="s">
        <v>72</v>
      </c>
    </row>
    <row r="5" customHeight="1" spans="1:5">
      <c r="A5" s="266" t="s">
        <v>42</v>
      </c>
      <c r="B5" s="267">
        <f>B6+B235+B275+B294+B384+B436+B492+B549+B676+B749+B826+B849+B956+B1014+B1078+B1098+B1128+B1138+B1183+B1203+B1247+B1296+B1299+B1302+B1310</f>
        <v>646000</v>
      </c>
      <c r="C5" s="267">
        <f>C6+C235+C275+C294+C384+C436+C492+C549+C676+C749+C826+C849+C956+C1014+C1078+C1098+C1128+C1138+C1183+C1203+C1247+C1296+C1299+C1302+C1310</f>
        <v>850000</v>
      </c>
      <c r="D5" s="268">
        <f t="shared" ref="D5:D68" si="0">C5/B5</f>
        <v>1.31578947368421</v>
      </c>
      <c r="E5" s="269"/>
    </row>
    <row r="6" customHeight="1" spans="1:5">
      <c r="A6" s="270" t="s">
        <v>73</v>
      </c>
      <c r="B6" s="271">
        <f>B7+B19+B28+B39+B50+B61+B72+B80+B89+B102+B111+B122+B134+B141+B149+B155+B162+B169+B176+B183+B190+B198+B204+B210+B217+B232</f>
        <v>71900</v>
      </c>
      <c r="C6" s="271">
        <f>C7+C19+C28+C39+C50+C61+C72+C80+C89+C102+C111+C122+C134+C141+C149+C155+C162+C169+C176+C183+C190+C198+C204+C210+C217+C232</f>
        <v>97000</v>
      </c>
      <c r="D6" s="272">
        <f t="shared" si="0"/>
        <v>1.34909596662031</v>
      </c>
      <c r="E6" s="273"/>
    </row>
    <row r="7" customHeight="1" spans="1:5">
      <c r="A7" s="274" t="s">
        <v>74</v>
      </c>
      <c r="B7" s="275">
        <v>1305</v>
      </c>
      <c r="C7" s="275">
        <f>SUM(C8:C18)</f>
        <v>1313</v>
      </c>
      <c r="D7" s="276">
        <f t="shared" si="0"/>
        <v>1.00613026819923</v>
      </c>
      <c r="E7" s="277"/>
    </row>
    <row r="8" customHeight="1" spans="1:5">
      <c r="A8" s="278" t="s">
        <v>75</v>
      </c>
      <c r="B8" s="267">
        <v>1230</v>
      </c>
      <c r="C8" s="267">
        <v>1100</v>
      </c>
      <c r="D8" s="268">
        <f t="shared" si="0"/>
        <v>0.894308943089431</v>
      </c>
      <c r="E8" s="269"/>
    </row>
    <row r="9" customHeight="1" spans="1:5">
      <c r="A9" s="278" t="s">
        <v>76</v>
      </c>
      <c r="B9" s="267">
        <v>1</v>
      </c>
      <c r="C9" s="267">
        <v>2</v>
      </c>
      <c r="D9" s="268">
        <f t="shared" si="0"/>
        <v>2</v>
      </c>
      <c r="E9" s="269"/>
    </row>
    <row r="10" customHeight="1" spans="1:5">
      <c r="A10" s="278" t="s">
        <v>77</v>
      </c>
      <c r="B10" s="267">
        <v>1</v>
      </c>
      <c r="C10" s="267">
        <v>1</v>
      </c>
      <c r="D10" s="268">
        <f t="shared" si="0"/>
        <v>1</v>
      </c>
      <c r="E10" s="269"/>
    </row>
    <row r="11" customHeight="1" spans="1:5">
      <c r="A11" s="278" t="s">
        <v>78</v>
      </c>
      <c r="B11" s="267">
        <v>56</v>
      </c>
      <c r="C11" s="267">
        <v>70</v>
      </c>
      <c r="D11" s="268">
        <f t="shared" si="0"/>
        <v>1.25</v>
      </c>
      <c r="E11" s="269"/>
    </row>
    <row r="12" customHeight="1" spans="1:5">
      <c r="A12" s="278" t="s">
        <v>79</v>
      </c>
      <c r="B12" s="267">
        <v>0</v>
      </c>
      <c r="C12" s="267"/>
      <c r="D12" s="268" t="e">
        <f t="shared" si="0"/>
        <v>#DIV/0!</v>
      </c>
      <c r="E12" s="269"/>
    </row>
    <row r="13" s="261" customFormat="1" customHeight="1" spans="1:40">
      <c r="A13" s="278" t="s">
        <v>80</v>
      </c>
      <c r="B13" s="267">
        <v>0</v>
      </c>
      <c r="C13" s="267"/>
      <c r="D13" s="268" t="e">
        <f t="shared" si="0"/>
        <v>#DIV/0!</v>
      </c>
      <c r="E13" s="26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customHeight="1" spans="1:5">
      <c r="A14" s="278" t="s">
        <v>81</v>
      </c>
      <c r="B14" s="267">
        <v>0</v>
      </c>
      <c r="C14" s="267"/>
      <c r="D14" s="268" t="e">
        <f t="shared" si="0"/>
        <v>#DIV/0!</v>
      </c>
      <c r="E14" s="269"/>
    </row>
    <row r="15" customHeight="1" spans="1:5">
      <c r="A15" s="278" t="s">
        <v>82</v>
      </c>
      <c r="B15" s="267">
        <v>15</v>
      </c>
      <c r="C15" s="267">
        <v>140</v>
      </c>
      <c r="D15" s="268">
        <f t="shared" si="0"/>
        <v>9.33333333333333</v>
      </c>
      <c r="E15" s="269"/>
    </row>
    <row r="16" customHeight="1" spans="1:5">
      <c r="A16" s="278" t="s">
        <v>83</v>
      </c>
      <c r="B16" s="267">
        <v>0</v>
      </c>
      <c r="C16" s="267"/>
      <c r="D16" s="268" t="e">
        <f t="shared" si="0"/>
        <v>#DIV/0!</v>
      </c>
      <c r="E16" s="269"/>
    </row>
    <row r="17" customHeight="1" spans="1:5">
      <c r="A17" s="278" t="s">
        <v>84</v>
      </c>
      <c r="B17" s="267">
        <v>0</v>
      </c>
      <c r="C17" s="267"/>
      <c r="D17" s="268" t="e">
        <f t="shared" si="0"/>
        <v>#DIV/0!</v>
      </c>
      <c r="E17" s="269"/>
    </row>
    <row r="18" customHeight="1" spans="1:5">
      <c r="A18" s="278" t="s">
        <v>85</v>
      </c>
      <c r="B18" s="267">
        <v>2</v>
      </c>
      <c r="C18" s="267">
        <v>0</v>
      </c>
      <c r="D18" s="268">
        <f t="shared" si="0"/>
        <v>0</v>
      </c>
      <c r="E18" s="269"/>
    </row>
    <row r="19" customHeight="1" spans="1:5">
      <c r="A19" s="274" t="s">
        <v>86</v>
      </c>
      <c r="B19" s="275">
        <v>1053</v>
      </c>
      <c r="C19" s="275">
        <f>SUM(C20:C27)</f>
        <v>1326</v>
      </c>
      <c r="D19" s="276">
        <f t="shared" si="0"/>
        <v>1.25925925925926</v>
      </c>
      <c r="E19" s="277"/>
    </row>
    <row r="20" customHeight="1" spans="1:5">
      <c r="A20" s="278" t="s">
        <v>75</v>
      </c>
      <c r="B20" s="267">
        <v>938</v>
      </c>
      <c r="C20" s="267">
        <v>1100</v>
      </c>
      <c r="D20" s="268">
        <f t="shared" si="0"/>
        <v>1.1727078891258</v>
      </c>
      <c r="E20" s="269"/>
    </row>
    <row r="21" customHeight="1" spans="1:5">
      <c r="A21" s="278" t="s">
        <v>76</v>
      </c>
      <c r="B21" s="267">
        <v>17</v>
      </c>
      <c r="C21" s="267">
        <v>196</v>
      </c>
      <c r="D21" s="268">
        <f t="shared" si="0"/>
        <v>11.5294117647059</v>
      </c>
      <c r="E21" s="269"/>
    </row>
    <row r="22" s="261" customFormat="1" customHeight="1" spans="1:40">
      <c r="A22" s="278" t="s">
        <v>77</v>
      </c>
      <c r="B22" s="267">
        <v>0</v>
      </c>
      <c r="C22" s="267"/>
      <c r="D22" s="268" t="e">
        <f t="shared" si="0"/>
        <v>#DIV/0!</v>
      </c>
      <c r="E22" s="26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customHeight="1" spans="1:5">
      <c r="A23" s="278" t="s">
        <v>87</v>
      </c>
      <c r="B23" s="267">
        <v>98</v>
      </c>
      <c r="C23" s="267">
        <v>30</v>
      </c>
      <c r="D23" s="268">
        <f t="shared" si="0"/>
        <v>0.306122448979592</v>
      </c>
      <c r="E23" s="269"/>
    </row>
    <row r="24" customHeight="1" spans="1:5">
      <c r="A24" s="278" t="s">
        <v>88</v>
      </c>
      <c r="B24" s="267">
        <v>0</v>
      </c>
      <c r="C24" s="267"/>
      <c r="D24" s="268" t="e">
        <f t="shared" si="0"/>
        <v>#DIV/0!</v>
      </c>
      <c r="E24" s="269"/>
    </row>
    <row r="25" customHeight="1" spans="1:5">
      <c r="A25" s="278" t="s">
        <v>89</v>
      </c>
      <c r="B25" s="267">
        <v>0</v>
      </c>
      <c r="C25" s="267"/>
      <c r="D25" s="268" t="e">
        <f t="shared" si="0"/>
        <v>#DIV/0!</v>
      </c>
      <c r="E25" s="269"/>
    </row>
    <row r="26" customHeight="1" spans="1:5">
      <c r="A26" s="278" t="s">
        <v>84</v>
      </c>
      <c r="B26" s="267">
        <v>0</v>
      </c>
      <c r="C26" s="267"/>
      <c r="D26" s="268" t="e">
        <f t="shared" si="0"/>
        <v>#DIV/0!</v>
      </c>
      <c r="E26" s="269"/>
    </row>
    <row r="27" customHeight="1" spans="1:5">
      <c r="A27" s="278" t="s">
        <v>90</v>
      </c>
      <c r="B27" s="267">
        <v>0</v>
      </c>
      <c r="C27" s="267">
        <v>0</v>
      </c>
      <c r="D27" s="268" t="e">
        <f t="shared" si="0"/>
        <v>#DIV/0!</v>
      </c>
      <c r="E27" s="269"/>
    </row>
    <row r="28" customHeight="1" spans="1:5">
      <c r="A28" s="274" t="s">
        <v>91</v>
      </c>
      <c r="B28" s="275">
        <f>SUM(B29:B38)</f>
        <v>33715</v>
      </c>
      <c r="C28" s="275">
        <f>SUM(C29:C38)</f>
        <v>47290</v>
      </c>
      <c r="D28" s="276">
        <f t="shared" si="0"/>
        <v>1.40263977458105</v>
      </c>
      <c r="E28" s="277"/>
    </row>
    <row r="29" customHeight="1" spans="1:5">
      <c r="A29" s="278" t="s">
        <v>75</v>
      </c>
      <c r="B29" s="267">
        <f>25207-363</f>
        <v>24844</v>
      </c>
      <c r="C29" s="267">
        <f>35600</f>
        <v>35600</v>
      </c>
      <c r="D29" s="268">
        <f t="shared" si="0"/>
        <v>1.4329415553051</v>
      </c>
      <c r="E29" s="269"/>
    </row>
    <row r="30" customHeight="1" spans="1:5">
      <c r="A30" s="278" t="s">
        <v>76</v>
      </c>
      <c r="B30" s="267">
        <v>1228</v>
      </c>
      <c r="C30" s="267">
        <f>8000</f>
        <v>8000</v>
      </c>
      <c r="D30" s="268">
        <f t="shared" si="0"/>
        <v>6.51465798045603</v>
      </c>
      <c r="E30" s="269"/>
    </row>
    <row r="31" customHeight="1" spans="1:5">
      <c r="A31" s="278" t="s">
        <v>77</v>
      </c>
      <c r="B31" s="267">
        <v>0</v>
      </c>
      <c r="C31" s="267"/>
      <c r="D31" s="268" t="e">
        <f t="shared" si="0"/>
        <v>#DIV/0!</v>
      </c>
      <c r="E31" s="269"/>
    </row>
    <row r="32" customHeight="1" spans="1:5">
      <c r="A32" s="278" t="s">
        <v>92</v>
      </c>
      <c r="B32" s="267">
        <v>0</v>
      </c>
      <c r="C32" s="267"/>
      <c r="D32" s="268" t="e">
        <f t="shared" si="0"/>
        <v>#DIV/0!</v>
      </c>
      <c r="E32" s="269"/>
    </row>
    <row r="33" s="261" customFormat="1" customHeight="1" spans="1:40">
      <c r="A33" s="278" t="s">
        <v>93</v>
      </c>
      <c r="B33" s="267">
        <v>0</v>
      </c>
      <c r="C33" s="267"/>
      <c r="D33" s="268" t="e">
        <f t="shared" si="0"/>
        <v>#DIV/0!</v>
      </c>
      <c r="E33" s="26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customHeight="1" spans="1:5">
      <c r="A34" s="278" t="s">
        <v>94</v>
      </c>
      <c r="B34" s="267">
        <v>0</v>
      </c>
      <c r="C34" s="267"/>
      <c r="D34" s="268" t="e">
        <f t="shared" si="0"/>
        <v>#DIV/0!</v>
      </c>
      <c r="E34" s="269"/>
    </row>
    <row r="35" customHeight="1" spans="1:5">
      <c r="A35" s="278" t="s">
        <v>95</v>
      </c>
      <c r="B35" s="267">
        <v>83</v>
      </c>
      <c r="C35" s="267">
        <v>70</v>
      </c>
      <c r="D35" s="268">
        <f t="shared" si="0"/>
        <v>0.843373493975904</v>
      </c>
      <c r="E35" s="269"/>
    </row>
    <row r="36" customHeight="1" spans="1:5">
      <c r="A36" s="278" t="s">
        <v>96</v>
      </c>
      <c r="B36" s="267">
        <v>0</v>
      </c>
      <c r="C36" s="267"/>
      <c r="D36" s="268" t="e">
        <f t="shared" si="0"/>
        <v>#DIV/0!</v>
      </c>
      <c r="E36" s="269"/>
    </row>
    <row r="37" customHeight="1" spans="1:5">
      <c r="A37" s="278" t="s">
        <v>84</v>
      </c>
      <c r="B37" s="267">
        <v>7560</v>
      </c>
      <c r="C37" s="267">
        <v>3590</v>
      </c>
      <c r="D37" s="268">
        <f t="shared" si="0"/>
        <v>0.474867724867725</v>
      </c>
      <c r="E37" s="269"/>
    </row>
    <row r="38" customHeight="1" spans="1:5">
      <c r="A38" s="278" t="s">
        <v>97</v>
      </c>
      <c r="B38" s="267">
        <v>0</v>
      </c>
      <c r="C38" s="267">
        <v>30</v>
      </c>
      <c r="D38" s="268" t="e">
        <f t="shared" si="0"/>
        <v>#DIV/0!</v>
      </c>
      <c r="E38" s="269"/>
    </row>
    <row r="39" customHeight="1" spans="1:5">
      <c r="A39" s="274" t="s">
        <v>98</v>
      </c>
      <c r="B39" s="275">
        <v>1187</v>
      </c>
      <c r="C39" s="275">
        <f>SUM(C40:C49)</f>
        <v>1683</v>
      </c>
      <c r="D39" s="276">
        <f t="shared" si="0"/>
        <v>1.4178601516428</v>
      </c>
      <c r="E39" s="277"/>
    </row>
    <row r="40" customHeight="1" spans="1:5">
      <c r="A40" s="278" t="s">
        <v>75</v>
      </c>
      <c r="B40" s="267">
        <v>935</v>
      </c>
      <c r="C40" s="267">
        <f>1378-500</f>
        <v>878</v>
      </c>
      <c r="D40" s="268">
        <f t="shared" si="0"/>
        <v>0.93903743315508</v>
      </c>
      <c r="E40" s="269"/>
    </row>
    <row r="41" customHeight="1" spans="1:5">
      <c r="A41" s="278" t="s">
        <v>76</v>
      </c>
      <c r="B41" s="267">
        <v>0</v>
      </c>
      <c r="C41" s="267"/>
      <c r="D41" s="268" t="e">
        <f t="shared" si="0"/>
        <v>#DIV/0!</v>
      </c>
      <c r="E41" s="269"/>
    </row>
    <row r="42" customHeight="1" spans="1:5">
      <c r="A42" s="278" t="s">
        <v>77</v>
      </c>
      <c r="B42" s="267">
        <v>0</v>
      </c>
      <c r="C42" s="267"/>
      <c r="D42" s="268" t="e">
        <f t="shared" si="0"/>
        <v>#DIV/0!</v>
      </c>
      <c r="E42" s="269"/>
    </row>
    <row r="43" customHeight="1" spans="1:5">
      <c r="A43" s="278" t="s">
        <v>99</v>
      </c>
      <c r="B43" s="267">
        <v>0</v>
      </c>
      <c r="C43" s="267"/>
      <c r="D43" s="268" t="e">
        <f t="shared" si="0"/>
        <v>#DIV/0!</v>
      </c>
      <c r="E43" s="269"/>
    </row>
    <row r="44" customHeight="1" spans="1:5">
      <c r="A44" s="278" t="s">
        <v>100</v>
      </c>
      <c r="B44" s="267">
        <v>0</v>
      </c>
      <c r="C44" s="267"/>
      <c r="D44" s="268" t="e">
        <f t="shared" si="0"/>
        <v>#DIV/0!</v>
      </c>
      <c r="E44" s="269"/>
    </row>
    <row r="45" s="261" customFormat="1" customHeight="1" spans="1:40">
      <c r="A45" s="278" t="s">
        <v>101</v>
      </c>
      <c r="B45" s="267">
        <v>0</v>
      </c>
      <c r="C45" s="267"/>
      <c r="D45" s="268" t="e">
        <f t="shared" si="0"/>
        <v>#DIV/0!</v>
      </c>
      <c r="E45" s="269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customHeight="1" spans="1:5">
      <c r="A46" s="278" t="s">
        <v>102</v>
      </c>
      <c r="B46" s="267">
        <v>0</v>
      </c>
      <c r="C46" s="267"/>
      <c r="D46" s="268" t="e">
        <f t="shared" si="0"/>
        <v>#DIV/0!</v>
      </c>
      <c r="E46" s="269"/>
    </row>
    <row r="47" customHeight="1" spans="1:5">
      <c r="A47" s="278" t="s">
        <v>103</v>
      </c>
      <c r="B47" s="267">
        <v>0</v>
      </c>
      <c r="C47" s="267">
        <v>12</v>
      </c>
      <c r="D47" s="268" t="e">
        <f t="shared" si="0"/>
        <v>#DIV/0!</v>
      </c>
      <c r="E47" s="269"/>
    </row>
    <row r="48" customHeight="1" spans="1:5">
      <c r="A48" s="278" t="s">
        <v>84</v>
      </c>
      <c r="B48" s="267">
        <v>232</v>
      </c>
      <c r="C48" s="267">
        <v>220</v>
      </c>
      <c r="D48" s="268">
        <f t="shared" si="0"/>
        <v>0.948275862068966</v>
      </c>
      <c r="E48" s="269"/>
    </row>
    <row r="49" customHeight="1" spans="1:5">
      <c r="A49" s="278" t="s">
        <v>104</v>
      </c>
      <c r="B49" s="267">
        <v>20</v>
      </c>
      <c r="C49" s="267">
        <v>573</v>
      </c>
      <c r="D49" s="268">
        <f t="shared" si="0"/>
        <v>28.65</v>
      </c>
      <c r="E49" s="269"/>
    </row>
    <row r="50" customHeight="1" spans="1:5">
      <c r="A50" s="274" t="s">
        <v>105</v>
      </c>
      <c r="B50" s="275">
        <v>881</v>
      </c>
      <c r="C50" s="275">
        <f>SUM(C51:C60)</f>
        <v>1000</v>
      </c>
      <c r="D50" s="276">
        <f t="shared" si="0"/>
        <v>1.13507377979569</v>
      </c>
      <c r="E50" s="277"/>
    </row>
    <row r="51" customHeight="1" spans="1:5">
      <c r="A51" s="278" t="s">
        <v>75</v>
      </c>
      <c r="B51" s="267">
        <v>691</v>
      </c>
      <c r="C51" s="267">
        <v>670</v>
      </c>
      <c r="D51" s="268">
        <f t="shared" si="0"/>
        <v>0.969609261939218</v>
      </c>
      <c r="E51" s="269"/>
    </row>
    <row r="52" customHeight="1" spans="1:5">
      <c r="A52" s="278" t="s">
        <v>76</v>
      </c>
      <c r="B52" s="267">
        <v>151</v>
      </c>
      <c r="C52" s="267">
        <v>270</v>
      </c>
      <c r="D52" s="268">
        <f t="shared" si="0"/>
        <v>1.78807947019868</v>
      </c>
      <c r="E52" s="269"/>
    </row>
    <row r="53" customHeight="1" spans="1:5">
      <c r="A53" s="278" t="s">
        <v>77</v>
      </c>
      <c r="B53" s="267">
        <v>0</v>
      </c>
      <c r="C53" s="267"/>
      <c r="D53" s="268" t="e">
        <f t="shared" si="0"/>
        <v>#DIV/0!</v>
      </c>
      <c r="E53" s="269"/>
    </row>
    <row r="54" customHeight="1" spans="1:5">
      <c r="A54" s="278" t="s">
        <v>106</v>
      </c>
      <c r="B54" s="267">
        <v>0</v>
      </c>
      <c r="C54" s="267"/>
      <c r="D54" s="268" t="e">
        <f t="shared" si="0"/>
        <v>#DIV/0!</v>
      </c>
      <c r="E54" s="269"/>
    </row>
    <row r="55" customHeight="1" spans="1:5">
      <c r="A55" s="278" t="s">
        <v>107</v>
      </c>
      <c r="B55" s="267">
        <v>0</v>
      </c>
      <c r="C55" s="267"/>
      <c r="D55" s="268" t="e">
        <f t="shared" si="0"/>
        <v>#DIV/0!</v>
      </c>
      <c r="E55" s="269"/>
    </row>
    <row r="56" s="261" customFormat="1" customHeight="1" spans="1:40">
      <c r="A56" s="278" t="s">
        <v>108</v>
      </c>
      <c r="B56" s="267">
        <v>0</v>
      </c>
      <c r="C56" s="267"/>
      <c r="D56" s="268" t="e">
        <f t="shared" si="0"/>
        <v>#DIV/0!</v>
      </c>
      <c r="E56" s="269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customHeight="1" spans="1:5">
      <c r="A57" s="278" t="s">
        <v>109</v>
      </c>
      <c r="B57" s="267">
        <v>4</v>
      </c>
      <c r="C57" s="267">
        <v>0</v>
      </c>
      <c r="D57" s="268">
        <f t="shared" si="0"/>
        <v>0</v>
      </c>
      <c r="E57" s="269"/>
    </row>
    <row r="58" customHeight="1" spans="1:5">
      <c r="A58" s="278" t="s">
        <v>110</v>
      </c>
      <c r="B58" s="267">
        <v>35</v>
      </c>
      <c r="C58" s="267">
        <v>60</v>
      </c>
      <c r="D58" s="268">
        <f t="shared" si="0"/>
        <v>1.71428571428571</v>
      </c>
      <c r="E58" s="269"/>
    </row>
    <row r="59" customHeight="1" spans="1:5">
      <c r="A59" s="278" t="s">
        <v>84</v>
      </c>
      <c r="B59" s="267">
        <v>0</v>
      </c>
      <c r="C59" s="267"/>
      <c r="D59" s="268" t="e">
        <f t="shared" si="0"/>
        <v>#DIV/0!</v>
      </c>
      <c r="E59" s="269"/>
    </row>
    <row r="60" customHeight="1" spans="1:5">
      <c r="A60" s="278" t="s">
        <v>111</v>
      </c>
      <c r="B60" s="267">
        <v>0</v>
      </c>
      <c r="C60" s="267"/>
      <c r="D60" s="268" t="e">
        <f t="shared" si="0"/>
        <v>#DIV/0!</v>
      </c>
      <c r="E60" s="269"/>
    </row>
    <row r="61" customHeight="1" spans="1:5">
      <c r="A61" s="274" t="s">
        <v>112</v>
      </c>
      <c r="B61" s="275">
        <v>4417</v>
      </c>
      <c r="C61" s="275">
        <f>SUM(C62:C71)</f>
        <v>4118</v>
      </c>
      <c r="D61" s="276">
        <f t="shared" si="0"/>
        <v>0.932306995698438</v>
      </c>
      <c r="E61" s="277"/>
    </row>
    <row r="62" customHeight="1" spans="1:5">
      <c r="A62" s="278" t="s">
        <v>75</v>
      </c>
      <c r="B62" s="267">
        <v>980</v>
      </c>
      <c r="C62" s="267">
        <v>1056</v>
      </c>
      <c r="D62" s="268">
        <f t="shared" si="0"/>
        <v>1.07755102040816</v>
      </c>
      <c r="E62" s="269"/>
    </row>
    <row r="63" customHeight="1" spans="1:5">
      <c r="A63" s="278" t="s">
        <v>76</v>
      </c>
      <c r="B63" s="267">
        <v>879</v>
      </c>
      <c r="C63" s="267">
        <v>1510</v>
      </c>
      <c r="D63" s="268">
        <f t="shared" si="0"/>
        <v>1.71786120591581</v>
      </c>
      <c r="E63" s="269"/>
    </row>
    <row r="64" customHeight="1" spans="1:5">
      <c r="A64" s="278" t="s">
        <v>77</v>
      </c>
      <c r="B64" s="267">
        <v>0</v>
      </c>
      <c r="C64" s="267"/>
      <c r="D64" s="268" t="e">
        <f t="shared" si="0"/>
        <v>#DIV/0!</v>
      </c>
      <c r="E64" s="269"/>
    </row>
    <row r="65" customHeight="1" spans="1:5">
      <c r="A65" s="278" t="s">
        <v>113</v>
      </c>
      <c r="B65" s="267">
        <v>0</v>
      </c>
      <c r="C65" s="267"/>
      <c r="D65" s="268" t="e">
        <f t="shared" si="0"/>
        <v>#DIV/0!</v>
      </c>
      <c r="E65" s="269"/>
    </row>
    <row r="66" customHeight="1" spans="1:5">
      <c r="A66" s="278" t="s">
        <v>114</v>
      </c>
      <c r="B66" s="267">
        <v>0</v>
      </c>
      <c r="C66" s="267"/>
      <c r="D66" s="268" t="e">
        <f t="shared" si="0"/>
        <v>#DIV/0!</v>
      </c>
      <c r="E66" s="269"/>
    </row>
    <row r="67" s="261" customFormat="1" customHeight="1" spans="1:40">
      <c r="A67" s="278" t="s">
        <v>115</v>
      </c>
      <c r="B67" s="267">
        <v>0</v>
      </c>
      <c r="C67" s="267"/>
      <c r="D67" s="268" t="e">
        <f t="shared" si="0"/>
        <v>#DIV/0!</v>
      </c>
      <c r="E67" s="269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customHeight="1" spans="1:5">
      <c r="A68" s="278" t="s">
        <v>116</v>
      </c>
      <c r="B68" s="267">
        <v>0</v>
      </c>
      <c r="C68" s="267">
        <v>47</v>
      </c>
      <c r="D68" s="268" t="e">
        <f t="shared" si="0"/>
        <v>#DIV/0!</v>
      </c>
      <c r="E68" s="269"/>
    </row>
    <row r="69" customHeight="1" spans="1:5">
      <c r="A69" s="278" t="s">
        <v>117</v>
      </c>
      <c r="B69" s="267">
        <v>0</v>
      </c>
      <c r="C69" s="267"/>
      <c r="D69" s="268" t="e">
        <f t="shared" ref="D69:D132" si="1">C69/B69</f>
        <v>#DIV/0!</v>
      </c>
      <c r="E69" s="269"/>
    </row>
    <row r="70" customHeight="1" spans="1:5">
      <c r="A70" s="278" t="s">
        <v>84</v>
      </c>
      <c r="B70" s="267">
        <v>794</v>
      </c>
      <c r="C70" s="267">
        <v>1000</v>
      </c>
      <c r="D70" s="268">
        <f t="shared" si="1"/>
        <v>1.25944584382872</v>
      </c>
      <c r="E70" s="269"/>
    </row>
    <row r="71" customHeight="1" spans="1:5">
      <c r="A71" s="278" t="s">
        <v>118</v>
      </c>
      <c r="B71" s="267">
        <v>1764</v>
      </c>
      <c r="C71" s="267">
        <v>505</v>
      </c>
      <c r="D71" s="268">
        <f t="shared" si="1"/>
        <v>0.286281179138322</v>
      </c>
      <c r="E71" s="269"/>
    </row>
    <row r="72" customHeight="1" spans="1:5">
      <c r="A72" s="274" t="s">
        <v>119</v>
      </c>
      <c r="B72" s="275">
        <v>1596</v>
      </c>
      <c r="C72" s="275">
        <f>SUM(C73:C79)</f>
        <v>0</v>
      </c>
      <c r="D72" s="276">
        <f t="shared" si="1"/>
        <v>0</v>
      </c>
      <c r="E72" s="277"/>
    </row>
    <row r="73" customHeight="1" spans="1:5">
      <c r="A73" s="278" t="s">
        <v>75</v>
      </c>
      <c r="B73" s="267">
        <v>1596</v>
      </c>
      <c r="C73" s="267"/>
      <c r="D73" s="268">
        <f t="shared" si="1"/>
        <v>0</v>
      </c>
      <c r="E73" s="269"/>
    </row>
    <row r="74" customHeight="1" spans="1:5">
      <c r="A74" s="278" t="s">
        <v>76</v>
      </c>
      <c r="B74" s="267">
        <v>0</v>
      </c>
      <c r="C74" s="267"/>
      <c r="D74" s="268" t="e">
        <f t="shared" si="1"/>
        <v>#DIV/0!</v>
      </c>
      <c r="E74" s="269"/>
    </row>
    <row r="75" customHeight="1" spans="1:5">
      <c r="A75" s="278" t="s">
        <v>77</v>
      </c>
      <c r="B75" s="267">
        <v>0</v>
      </c>
      <c r="C75" s="267"/>
      <c r="D75" s="268" t="e">
        <f t="shared" si="1"/>
        <v>#DIV/0!</v>
      </c>
      <c r="E75" s="269"/>
    </row>
    <row r="76" customHeight="1" spans="1:5">
      <c r="A76" s="278" t="s">
        <v>116</v>
      </c>
      <c r="B76" s="267">
        <v>0</v>
      </c>
      <c r="C76" s="267"/>
      <c r="D76" s="268" t="e">
        <f t="shared" si="1"/>
        <v>#DIV/0!</v>
      </c>
      <c r="E76" s="269"/>
    </row>
    <row r="77" customHeight="1" spans="1:5">
      <c r="A77" s="278" t="s">
        <v>120</v>
      </c>
      <c r="B77" s="267">
        <v>0</v>
      </c>
      <c r="C77" s="267"/>
      <c r="D77" s="268" t="e">
        <f t="shared" si="1"/>
        <v>#DIV/0!</v>
      </c>
      <c r="E77" s="269"/>
    </row>
    <row r="78" customHeight="1" spans="1:5">
      <c r="A78" s="278" t="s">
        <v>84</v>
      </c>
      <c r="B78" s="267">
        <v>0</v>
      </c>
      <c r="C78" s="267"/>
      <c r="D78" s="268" t="e">
        <f t="shared" si="1"/>
        <v>#DIV/0!</v>
      </c>
      <c r="E78" s="269"/>
    </row>
    <row r="79" s="261" customFormat="1" customHeight="1" spans="1:40">
      <c r="A79" s="278" t="s">
        <v>121</v>
      </c>
      <c r="B79" s="267">
        <v>0</v>
      </c>
      <c r="C79" s="267"/>
      <c r="D79" s="268" t="e">
        <f t="shared" si="1"/>
        <v>#DIV/0!</v>
      </c>
      <c r="E79" s="26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customHeight="1" spans="1:5">
      <c r="A80" s="274" t="s">
        <v>122</v>
      </c>
      <c r="B80" s="275">
        <v>889</v>
      </c>
      <c r="C80" s="275">
        <f>SUM(C81:C88)</f>
        <v>1170</v>
      </c>
      <c r="D80" s="276">
        <f t="shared" si="1"/>
        <v>1.31608548931384</v>
      </c>
      <c r="E80" s="277"/>
    </row>
    <row r="81" customHeight="1" spans="1:5">
      <c r="A81" s="278" t="s">
        <v>75</v>
      </c>
      <c r="B81" s="267">
        <v>851</v>
      </c>
      <c r="C81" s="267">
        <v>1020</v>
      </c>
      <c r="D81" s="268">
        <f t="shared" si="1"/>
        <v>1.19858989424207</v>
      </c>
      <c r="E81" s="269"/>
    </row>
    <row r="82" customHeight="1" spans="1:5">
      <c r="A82" s="278" t="s">
        <v>76</v>
      </c>
      <c r="B82" s="267">
        <v>0</v>
      </c>
      <c r="C82" s="267"/>
      <c r="D82" s="268" t="e">
        <f t="shared" si="1"/>
        <v>#DIV/0!</v>
      </c>
      <c r="E82" s="269"/>
    </row>
    <row r="83" customHeight="1" spans="1:5">
      <c r="A83" s="278" t="s">
        <v>77</v>
      </c>
      <c r="B83" s="267">
        <v>0</v>
      </c>
      <c r="C83" s="267"/>
      <c r="D83" s="268" t="e">
        <f t="shared" si="1"/>
        <v>#DIV/0!</v>
      </c>
      <c r="E83" s="269"/>
    </row>
    <row r="84" customHeight="1" spans="1:5">
      <c r="A84" s="278" t="s">
        <v>123</v>
      </c>
      <c r="B84" s="267">
        <v>30</v>
      </c>
      <c r="C84" s="267">
        <v>150</v>
      </c>
      <c r="D84" s="268">
        <f t="shared" si="1"/>
        <v>5</v>
      </c>
      <c r="E84" s="269"/>
    </row>
    <row r="85" customHeight="1" spans="1:5">
      <c r="A85" s="278" t="s">
        <v>124</v>
      </c>
      <c r="B85" s="267">
        <v>0</v>
      </c>
      <c r="C85" s="267"/>
      <c r="D85" s="268" t="e">
        <f t="shared" si="1"/>
        <v>#DIV/0!</v>
      </c>
      <c r="E85" s="269"/>
    </row>
    <row r="86" customHeight="1" spans="1:5">
      <c r="A86" s="278" t="s">
        <v>116</v>
      </c>
      <c r="B86" s="267">
        <v>8</v>
      </c>
      <c r="C86" s="267">
        <v>0</v>
      </c>
      <c r="D86" s="268">
        <f t="shared" si="1"/>
        <v>0</v>
      </c>
      <c r="E86" s="269"/>
    </row>
    <row r="87" customHeight="1" spans="1:5">
      <c r="A87" s="278" t="s">
        <v>84</v>
      </c>
      <c r="B87" s="267">
        <v>0</v>
      </c>
      <c r="C87" s="267"/>
      <c r="D87" s="268" t="e">
        <f t="shared" si="1"/>
        <v>#DIV/0!</v>
      </c>
      <c r="E87" s="269"/>
    </row>
    <row r="88" s="261" customFormat="1" customHeight="1" spans="1:40">
      <c r="A88" s="278" t="s">
        <v>125</v>
      </c>
      <c r="B88" s="267">
        <v>0</v>
      </c>
      <c r="C88" s="267"/>
      <c r="D88" s="268" t="e">
        <f t="shared" si="1"/>
        <v>#DIV/0!</v>
      </c>
      <c r="E88" s="26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customHeight="1" spans="1:5">
      <c r="A89" s="274" t="s">
        <v>126</v>
      </c>
      <c r="B89" s="275">
        <v>0</v>
      </c>
      <c r="C89" s="275">
        <f>SUM(C90:C101)</f>
        <v>0</v>
      </c>
      <c r="D89" s="276" t="e">
        <f t="shared" si="1"/>
        <v>#DIV/0!</v>
      </c>
      <c r="E89" s="277"/>
    </row>
    <row r="90" customHeight="1" spans="1:5">
      <c r="A90" s="278" t="s">
        <v>75</v>
      </c>
      <c r="B90" s="267">
        <v>0</v>
      </c>
      <c r="C90" s="267"/>
      <c r="D90" s="268" t="e">
        <f t="shared" si="1"/>
        <v>#DIV/0!</v>
      </c>
      <c r="E90" s="269"/>
    </row>
    <row r="91" customHeight="1" spans="1:5">
      <c r="A91" s="278" t="s">
        <v>76</v>
      </c>
      <c r="B91" s="267">
        <v>0</v>
      </c>
      <c r="C91" s="267"/>
      <c r="D91" s="268" t="e">
        <f t="shared" si="1"/>
        <v>#DIV/0!</v>
      </c>
      <c r="E91" s="269"/>
    </row>
    <row r="92" customHeight="1" spans="1:5">
      <c r="A92" s="278" t="s">
        <v>77</v>
      </c>
      <c r="B92" s="267">
        <v>0</v>
      </c>
      <c r="C92" s="267"/>
      <c r="D92" s="268" t="e">
        <f t="shared" si="1"/>
        <v>#DIV/0!</v>
      </c>
      <c r="E92" s="269"/>
    </row>
    <row r="93" customHeight="1" spans="1:5">
      <c r="A93" s="278" t="s">
        <v>127</v>
      </c>
      <c r="B93" s="267">
        <v>0</v>
      </c>
      <c r="C93" s="267"/>
      <c r="D93" s="268" t="e">
        <f t="shared" si="1"/>
        <v>#DIV/0!</v>
      </c>
      <c r="E93" s="269"/>
    </row>
    <row r="94" customHeight="1" spans="1:5">
      <c r="A94" s="278" t="s">
        <v>128</v>
      </c>
      <c r="B94" s="267">
        <v>0</v>
      </c>
      <c r="C94" s="267"/>
      <c r="D94" s="268" t="e">
        <f t="shared" si="1"/>
        <v>#DIV/0!</v>
      </c>
      <c r="E94" s="269"/>
    </row>
    <row r="95" customHeight="1" spans="1:5">
      <c r="A95" s="278" t="s">
        <v>116</v>
      </c>
      <c r="B95" s="267">
        <v>0</v>
      </c>
      <c r="C95" s="267"/>
      <c r="D95" s="268" t="e">
        <f t="shared" si="1"/>
        <v>#DIV/0!</v>
      </c>
      <c r="E95" s="269"/>
    </row>
    <row r="96" customHeight="1" spans="1:5">
      <c r="A96" s="278" t="s">
        <v>129</v>
      </c>
      <c r="B96" s="267">
        <v>0</v>
      </c>
      <c r="C96" s="267"/>
      <c r="D96" s="268" t="e">
        <f t="shared" si="1"/>
        <v>#DIV/0!</v>
      </c>
      <c r="E96" s="269"/>
    </row>
    <row r="97" customHeight="1" spans="1:5">
      <c r="A97" s="278" t="s">
        <v>130</v>
      </c>
      <c r="B97" s="267">
        <v>0</v>
      </c>
      <c r="C97" s="267"/>
      <c r="D97" s="268" t="e">
        <f t="shared" si="1"/>
        <v>#DIV/0!</v>
      </c>
      <c r="E97" s="269"/>
    </row>
    <row r="98" s="261" customFormat="1" customHeight="1" spans="1:40">
      <c r="A98" s="278" t="s">
        <v>131</v>
      </c>
      <c r="B98" s="267">
        <v>0</v>
      </c>
      <c r="C98" s="267"/>
      <c r="D98" s="268" t="e">
        <f t="shared" si="1"/>
        <v>#DIV/0!</v>
      </c>
      <c r="E98" s="26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customHeight="1" spans="1:5">
      <c r="A99" s="278" t="s">
        <v>132</v>
      </c>
      <c r="B99" s="267">
        <v>0</v>
      </c>
      <c r="C99" s="267"/>
      <c r="D99" s="268" t="e">
        <f t="shared" si="1"/>
        <v>#DIV/0!</v>
      </c>
      <c r="E99" s="269"/>
    </row>
    <row r="100" customHeight="1" spans="1:5">
      <c r="A100" s="278" t="s">
        <v>84</v>
      </c>
      <c r="B100" s="267">
        <v>0</v>
      </c>
      <c r="C100" s="267"/>
      <c r="D100" s="268" t="e">
        <f t="shared" si="1"/>
        <v>#DIV/0!</v>
      </c>
      <c r="E100" s="269"/>
    </row>
    <row r="101" customHeight="1" spans="1:5">
      <c r="A101" s="278" t="s">
        <v>133</v>
      </c>
      <c r="B101" s="267">
        <v>0</v>
      </c>
      <c r="C101" s="267"/>
      <c r="D101" s="268" t="e">
        <f t="shared" si="1"/>
        <v>#DIV/0!</v>
      </c>
      <c r="E101" s="269"/>
    </row>
    <row r="102" customHeight="1" spans="1:5">
      <c r="A102" s="274" t="s">
        <v>134</v>
      </c>
      <c r="B102" s="275">
        <v>3257</v>
      </c>
      <c r="C102" s="275">
        <f>SUM(C103:C110)</f>
        <v>3736</v>
      </c>
      <c r="D102" s="276">
        <f t="shared" si="1"/>
        <v>1.14706785385324</v>
      </c>
      <c r="E102" s="277"/>
    </row>
    <row r="103" customHeight="1" spans="1:5">
      <c r="A103" s="278" t="s">
        <v>75</v>
      </c>
      <c r="B103" s="267">
        <v>2657</v>
      </c>
      <c r="C103" s="267">
        <v>3090</v>
      </c>
      <c r="D103" s="268">
        <f t="shared" si="1"/>
        <v>1.16296575084682</v>
      </c>
      <c r="E103" s="269"/>
    </row>
    <row r="104" customHeight="1" spans="1:5">
      <c r="A104" s="278" t="s">
        <v>76</v>
      </c>
      <c r="B104" s="267">
        <v>440</v>
      </c>
      <c r="C104" s="267">
        <v>446</v>
      </c>
      <c r="D104" s="268">
        <f t="shared" si="1"/>
        <v>1.01363636363636</v>
      </c>
      <c r="E104" s="269"/>
    </row>
    <row r="105" customHeight="1" spans="1:5">
      <c r="A105" s="278" t="s">
        <v>77</v>
      </c>
      <c r="B105" s="267">
        <v>0</v>
      </c>
      <c r="C105" s="267"/>
      <c r="D105" s="268" t="e">
        <f t="shared" si="1"/>
        <v>#DIV/0!</v>
      </c>
      <c r="E105" s="269"/>
    </row>
    <row r="106" customHeight="1" spans="1:5">
      <c r="A106" s="278" t="s">
        <v>135</v>
      </c>
      <c r="B106" s="267">
        <v>0</v>
      </c>
      <c r="C106" s="267"/>
      <c r="D106" s="268" t="e">
        <f t="shared" si="1"/>
        <v>#DIV/0!</v>
      </c>
      <c r="E106" s="269"/>
    </row>
    <row r="107" customHeight="1" spans="1:5">
      <c r="A107" s="278" t="s">
        <v>136</v>
      </c>
      <c r="B107" s="267">
        <v>0</v>
      </c>
      <c r="C107" s="267"/>
      <c r="D107" s="268" t="e">
        <f t="shared" si="1"/>
        <v>#DIV/0!</v>
      </c>
      <c r="E107" s="269"/>
    </row>
    <row r="108" customHeight="1" spans="1:5">
      <c r="A108" s="278" t="s">
        <v>137</v>
      </c>
      <c r="B108" s="267">
        <v>0</v>
      </c>
      <c r="C108" s="267"/>
      <c r="D108" s="268" t="e">
        <f t="shared" si="1"/>
        <v>#DIV/0!</v>
      </c>
      <c r="E108" s="269"/>
    </row>
    <row r="109" customHeight="1" spans="1:5">
      <c r="A109" s="278" t="s">
        <v>84</v>
      </c>
      <c r="B109" s="267">
        <v>160</v>
      </c>
      <c r="C109" s="267">
        <v>200</v>
      </c>
      <c r="D109" s="268">
        <f t="shared" si="1"/>
        <v>1.25</v>
      </c>
      <c r="E109" s="269"/>
    </row>
    <row r="110" customHeight="1" spans="1:5">
      <c r="A110" s="278" t="s">
        <v>138</v>
      </c>
      <c r="B110" s="267">
        <v>0</v>
      </c>
      <c r="C110" s="267">
        <v>0</v>
      </c>
      <c r="D110" s="268" t="e">
        <f t="shared" si="1"/>
        <v>#DIV/0!</v>
      </c>
      <c r="E110" s="269"/>
    </row>
    <row r="111" customHeight="1" spans="1:5">
      <c r="A111" s="274" t="s">
        <v>139</v>
      </c>
      <c r="B111" s="275">
        <v>3428</v>
      </c>
      <c r="C111" s="275">
        <f>SUM(C112:C121)</f>
        <v>4290</v>
      </c>
      <c r="D111" s="276">
        <f t="shared" si="1"/>
        <v>1.2514585764294</v>
      </c>
      <c r="E111" s="277"/>
    </row>
    <row r="112" customHeight="1" spans="1:5">
      <c r="A112" s="278" t="s">
        <v>75</v>
      </c>
      <c r="B112" s="267">
        <v>936</v>
      </c>
      <c r="C112" s="267">
        <v>950</v>
      </c>
      <c r="D112" s="268">
        <f t="shared" si="1"/>
        <v>1.01495726495726</v>
      </c>
      <c r="E112" s="269"/>
    </row>
    <row r="113" s="261" customFormat="1" customHeight="1" spans="1:40">
      <c r="A113" s="278" t="s">
        <v>76</v>
      </c>
      <c r="B113" s="267">
        <v>110</v>
      </c>
      <c r="C113" s="267">
        <v>80</v>
      </c>
      <c r="D113" s="268">
        <f t="shared" si="1"/>
        <v>0.727272727272727</v>
      </c>
      <c r="E113" s="26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customHeight="1" spans="1:5">
      <c r="A114" s="278" t="s">
        <v>77</v>
      </c>
      <c r="B114" s="267">
        <v>0</v>
      </c>
      <c r="C114" s="267"/>
      <c r="D114" s="268" t="e">
        <f t="shared" si="1"/>
        <v>#DIV/0!</v>
      </c>
      <c r="E114" s="269"/>
    </row>
    <row r="115" customHeight="1" spans="1:5">
      <c r="A115" s="278" t="s">
        <v>140</v>
      </c>
      <c r="B115" s="267">
        <v>0</v>
      </c>
      <c r="C115" s="267"/>
      <c r="D115" s="268" t="e">
        <f t="shared" si="1"/>
        <v>#DIV/0!</v>
      </c>
      <c r="E115" s="269"/>
    </row>
    <row r="116" customHeight="1" spans="1:5">
      <c r="A116" s="278" t="s">
        <v>141</v>
      </c>
      <c r="B116" s="267">
        <v>0</v>
      </c>
      <c r="C116" s="267"/>
      <c r="D116" s="268" t="e">
        <f t="shared" si="1"/>
        <v>#DIV/0!</v>
      </c>
      <c r="E116" s="269"/>
    </row>
    <row r="117" customHeight="1" spans="1:5">
      <c r="A117" s="278" t="s">
        <v>142</v>
      </c>
      <c r="B117" s="267">
        <v>0</v>
      </c>
      <c r="C117" s="267"/>
      <c r="D117" s="268" t="e">
        <f t="shared" si="1"/>
        <v>#DIV/0!</v>
      </c>
      <c r="E117" s="269"/>
    </row>
    <row r="118" customHeight="1" spans="1:5">
      <c r="A118" s="278" t="s">
        <v>143</v>
      </c>
      <c r="B118" s="267">
        <v>0</v>
      </c>
      <c r="C118" s="267"/>
      <c r="D118" s="268" t="e">
        <f t="shared" si="1"/>
        <v>#DIV/0!</v>
      </c>
      <c r="E118" s="269"/>
    </row>
    <row r="119" customHeight="1" spans="1:5">
      <c r="A119" s="278" t="s">
        <v>144</v>
      </c>
      <c r="B119" s="267">
        <v>56</v>
      </c>
      <c r="C119" s="267">
        <v>200</v>
      </c>
      <c r="D119" s="268">
        <f t="shared" si="1"/>
        <v>3.57142857142857</v>
      </c>
      <c r="E119" s="269"/>
    </row>
    <row r="120" customHeight="1" spans="1:5">
      <c r="A120" s="278" t="s">
        <v>84</v>
      </c>
      <c r="B120" s="267">
        <v>370</v>
      </c>
      <c r="C120" s="267">
        <v>360</v>
      </c>
      <c r="D120" s="268">
        <f t="shared" si="1"/>
        <v>0.972972972972973</v>
      </c>
      <c r="E120" s="269"/>
    </row>
    <row r="121" customHeight="1" spans="1:5">
      <c r="A121" s="278" t="s">
        <v>145</v>
      </c>
      <c r="B121" s="267">
        <v>1956</v>
      </c>
      <c r="C121" s="267">
        <v>2700</v>
      </c>
      <c r="D121" s="268">
        <f t="shared" si="1"/>
        <v>1.38036809815951</v>
      </c>
      <c r="E121" s="269"/>
    </row>
    <row r="122" s="261" customFormat="1" customHeight="1" spans="1:40">
      <c r="A122" s="274" t="s">
        <v>146</v>
      </c>
      <c r="B122" s="275">
        <v>105</v>
      </c>
      <c r="C122" s="275">
        <f>SUM(C123:C133)</f>
        <v>110</v>
      </c>
      <c r="D122" s="276">
        <f t="shared" si="1"/>
        <v>1.04761904761905</v>
      </c>
      <c r="E122" s="27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customHeight="1" spans="1:5">
      <c r="A123" s="278" t="s">
        <v>75</v>
      </c>
      <c r="B123" s="267">
        <v>0</v>
      </c>
      <c r="C123" s="267"/>
      <c r="D123" s="268" t="e">
        <f t="shared" si="1"/>
        <v>#DIV/0!</v>
      </c>
      <c r="E123" s="269"/>
    </row>
    <row r="124" customHeight="1" spans="1:5">
      <c r="A124" s="278" t="s">
        <v>76</v>
      </c>
      <c r="B124" s="267">
        <v>0</v>
      </c>
      <c r="C124" s="267"/>
      <c r="D124" s="268" t="e">
        <f t="shared" si="1"/>
        <v>#DIV/0!</v>
      </c>
      <c r="E124" s="269"/>
    </row>
    <row r="125" customHeight="1" spans="1:5">
      <c r="A125" s="278" t="s">
        <v>77</v>
      </c>
      <c r="B125" s="267">
        <v>0</v>
      </c>
      <c r="C125" s="267"/>
      <c r="D125" s="268" t="e">
        <f t="shared" si="1"/>
        <v>#DIV/0!</v>
      </c>
      <c r="E125" s="269"/>
    </row>
    <row r="126" customHeight="1" spans="1:5">
      <c r="A126" s="278" t="s">
        <v>147</v>
      </c>
      <c r="B126" s="267">
        <v>0</v>
      </c>
      <c r="C126" s="267"/>
      <c r="D126" s="268" t="e">
        <f t="shared" si="1"/>
        <v>#DIV/0!</v>
      </c>
      <c r="E126" s="269"/>
    </row>
    <row r="127" customHeight="1" spans="1:5">
      <c r="A127" s="278" t="s">
        <v>148</v>
      </c>
      <c r="B127" s="267">
        <v>0</v>
      </c>
      <c r="C127" s="267"/>
      <c r="D127" s="268" t="e">
        <f t="shared" si="1"/>
        <v>#DIV/0!</v>
      </c>
      <c r="E127" s="269"/>
    </row>
    <row r="128" customHeight="1" spans="1:5">
      <c r="A128" s="278" t="s">
        <v>149</v>
      </c>
      <c r="B128" s="267">
        <v>0</v>
      </c>
      <c r="C128" s="267"/>
      <c r="D128" s="268" t="e">
        <f t="shared" si="1"/>
        <v>#DIV/0!</v>
      </c>
      <c r="E128" s="269"/>
    </row>
    <row r="129" customHeight="1" spans="1:5">
      <c r="A129" s="278" t="s">
        <v>150</v>
      </c>
      <c r="B129" s="267">
        <v>0</v>
      </c>
      <c r="C129" s="267">
        <v>20</v>
      </c>
      <c r="D129" s="268" t="e">
        <f t="shared" si="1"/>
        <v>#DIV/0!</v>
      </c>
      <c r="E129" s="269"/>
    </row>
    <row r="130" customHeight="1" spans="1:5">
      <c r="A130" s="278" t="s">
        <v>151</v>
      </c>
      <c r="B130" s="267">
        <v>0</v>
      </c>
      <c r="C130" s="267"/>
      <c r="D130" s="268" t="e">
        <f t="shared" si="1"/>
        <v>#DIV/0!</v>
      </c>
      <c r="E130" s="269"/>
    </row>
    <row r="131" customHeight="1" spans="1:5">
      <c r="A131" s="278" t="s">
        <v>152</v>
      </c>
      <c r="B131" s="267">
        <v>0</v>
      </c>
      <c r="C131" s="267"/>
      <c r="D131" s="268" t="e">
        <f t="shared" si="1"/>
        <v>#DIV/0!</v>
      </c>
      <c r="E131" s="269"/>
    </row>
    <row r="132" customHeight="1" spans="1:5">
      <c r="A132" s="278" t="s">
        <v>84</v>
      </c>
      <c r="B132" s="267">
        <v>0</v>
      </c>
      <c r="C132" s="267"/>
      <c r="D132" s="268" t="e">
        <f t="shared" si="1"/>
        <v>#DIV/0!</v>
      </c>
      <c r="E132" s="269"/>
    </row>
    <row r="133" s="261" customFormat="1" customHeight="1" spans="1:40">
      <c r="A133" s="278" t="s">
        <v>153</v>
      </c>
      <c r="B133" s="267">
        <v>105</v>
      </c>
      <c r="C133" s="267">
        <v>90</v>
      </c>
      <c r="D133" s="268">
        <f t="shared" ref="D133:D196" si="2">C133/B133</f>
        <v>0.857142857142857</v>
      </c>
      <c r="E133" s="26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customHeight="1" spans="1:5">
      <c r="A134" s="274" t="s">
        <v>154</v>
      </c>
      <c r="B134" s="275">
        <v>0</v>
      </c>
      <c r="C134" s="275">
        <f>SUM(C135:C140)</f>
        <v>12</v>
      </c>
      <c r="D134" s="276" t="e">
        <f t="shared" si="2"/>
        <v>#DIV/0!</v>
      </c>
      <c r="E134" s="277"/>
    </row>
    <row r="135" customHeight="1" spans="1:5">
      <c r="A135" s="278" t="s">
        <v>75</v>
      </c>
      <c r="B135" s="267">
        <v>0</v>
      </c>
      <c r="C135" s="267"/>
      <c r="D135" s="268" t="e">
        <f t="shared" si="2"/>
        <v>#DIV/0!</v>
      </c>
      <c r="E135" s="269"/>
    </row>
    <row r="136" customHeight="1" spans="1:5">
      <c r="A136" s="278" t="s">
        <v>76</v>
      </c>
      <c r="B136" s="267">
        <v>0</v>
      </c>
      <c r="C136" s="267"/>
      <c r="D136" s="268" t="e">
        <f t="shared" si="2"/>
        <v>#DIV/0!</v>
      </c>
      <c r="E136" s="269"/>
    </row>
    <row r="137" customHeight="1" spans="1:5">
      <c r="A137" s="278" t="s">
        <v>77</v>
      </c>
      <c r="B137" s="267">
        <v>0</v>
      </c>
      <c r="C137" s="267"/>
      <c r="D137" s="268" t="e">
        <f t="shared" si="2"/>
        <v>#DIV/0!</v>
      </c>
      <c r="E137" s="269"/>
    </row>
    <row r="138" customHeight="1" spans="1:5">
      <c r="A138" s="278" t="s">
        <v>155</v>
      </c>
      <c r="B138" s="267">
        <v>0</v>
      </c>
      <c r="C138" s="267"/>
      <c r="D138" s="268" t="e">
        <f t="shared" si="2"/>
        <v>#DIV/0!</v>
      </c>
      <c r="E138" s="269"/>
    </row>
    <row r="139" customHeight="1" spans="1:5">
      <c r="A139" s="278" t="s">
        <v>84</v>
      </c>
      <c r="B139" s="267">
        <v>0</v>
      </c>
      <c r="C139" s="267"/>
      <c r="D139" s="268" t="e">
        <f t="shared" si="2"/>
        <v>#DIV/0!</v>
      </c>
      <c r="E139" s="269"/>
    </row>
    <row r="140" customHeight="1" spans="1:5">
      <c r="A140" s="278" t="s">
        <v>156</v>
      </c>
      <c r="B140" s="267">
        <v>0</v>
      </c>
      <c r="C140" s="267">
        <v>12</v>
      </c>
      <c r="D140" s="268" t="e">
        <f t="shared" si="2"/>
        <v>#DIV/0!</v>
      </c>
      <c r="E140" s="269"/>
    </row>
    <row r="141" customHeight="1" spans="1:5">
      <c r="A141" s="274" t="s">
        <v>157</v>
      </c>
      <c r="B141" s="275">
        <v>0</v>
      </c>
      <c r="C141" s="275">
        <f>SUM(C142:C148)</f>
        <v>0</v>
      </c>
      <c r="D141" s="276" t="e">
        <f t="shared" si="2"/>
        <v>#DIV/0!</v>
      </c>
      <c r="E141" s="277"/>
    </row>
    <row r="142" customHeight="1" spans="1:5">
      <c r="A142" s="278" t="s">
        <v>75</v>
      </c>
      <c r="B142" s="267">
        <v>0</v>
      </c>
      <c r="C142" s="267"/>
      <c r="D142" s="268" t="e">
        <f t="shared" si="2"/>
        <v>#DIV/0!</v>
      </c>
      <c r="E142" s="269"/>
    </row>
    <row r="143" customHeight="1" spans="1:5">
      <c r="A143" s="278" t="s">
        <v>76</v>
      </c>
      <c r="B143" s="267">
        <v>0</v>
      </c>
      <c r="C143" s="267"/>
      <c r="D143" s="268" t="e">
        <f t="shared" si="2"/>
        <v>#DIV/0!</v>
      </c>
      <c r="E143" s="269"/>
    </row>
    <row r="144" s="261" customFormat="1" customHeight="1" spans="1:40">
      <c r="A144" s="278" t="s">
        <v>77</v>
      </c>
      <c r="B144" s="267">
        <v>0</v>
      </c>
      <c r="C144" s="267"/>
      <c r="D144" s="268" t="e">
        <f t="shared" si="2"/>
        <v>#DIV/0!</v>
      </c>
      <c r="E144" s="26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customHeight="1" spans="1:5">
      <c r="A145" s="278" t="s">
        <v>158</v>
      </c>
      <c r="B145" s="267">
        <v>0</v>
      </c>
      <c r="C145" s="267"/>
      <c r="D145" s="268" t="e">
        <f t="shared" si="2"/>
        <v>#DIV/0!</v>
      </c>
      <c r="E145" s="269"/>
    </row>
    <row r="146" customHeight="1" spans="1:5">
      <c r="A146" s="278" t="s">
        <v>159</v>
      </c>
      <c r="B146" s="267">
        <v>0</v>
      </c>
      <c r="C146" s="267"/>
      <c r="D146" s="268" t="e">
        <f t="shared" si="2"/>
        <v>#DIV/0!</v>
      </c>
      <c r="E146" s="269"/>
    </row>
    <row r="147" customHeight="1" spans="1:5">
      <c r="A147" s="278" t="s">
        <v>84</v>
      </c>
      <c r="B147" s="267">
        <v>0</v>
      </c>
      <c r="C147" s="267"/>
      <c r="D147" s="268" t="e">
        <f t="shared" si="2"/>
        <v>#DIV/0!</v>
      </c>
      <c r="E147" s="269"/>
    </row>
    <row r="148" customHeight="1" spans="1:5">
      <c r="A148" s="278" t="s">
        <v>160</v>
      </c>
      <c r="B148" s="267">
        <v>0</v>
      </c>
      <c r="C148" s="267"/>
      <c r="D148" s="268" t="e">
        <f t="shared" si="2"/>
        <v>#DIV/0!</v>
      </c>
      <c r="E148" s="269"/>
    </row>
    <row r="149" customHeight="1" spans="1:5">
      <c r="A149" s="274" t="s">
        <v>161</v>
      </c>
      <c r="B149" s="275">
        <v>1422</v>
      </c>
      <c r="C149" s="275">
        <f>SUM(C150:C154)</f>
        <v>934</v>
      </c>
      <c r="D149" s="276">
        <f t="shared" si="2"/>
        <v>0.656821378340366</v>
      </c>
      <c r="E149" s="277"/>
    </row>
    <row r="150" customHeight="1" spans="1:5">
      <c r="A150" s="278" t="s">
        <v>75</v>
      </c>
      <c r="B150" s="267">
        <v>593</v>
      </c>
      <c r="C150" s="267">
        <v>718</v>
      </c>
      <c r="D150" s="268">
        <f t="shared" si="2"/>
        <v>1.21079258010118</v>
      </c>
      <c r="E150" s="269"/>
    </row>
    <row r="151" customHeight="1" spans="1:5">
      <c r="A151" s="278" t="s">
        <v>76</v>
      </c>
      <c r="B151" s="267">
        <v>95</v>
      </c>
      <c r="C151" s="267">
        <v>80</v>
      </c>
      <c r="D151" s="268">
        <f t="shared" si="2"/>
        <v>0.842105263157895</v>
      </c>
      <c r="E151" s="269"/>
    </row>
    <row r="152" customHeight="1" spans="1:5">
      <c r="A152" s="278" t="s">
        <v>77</v>
      </c>
      <c r="B152" s="267">
        <v>0</v>
      </c>
      <c r="C152" s="267"/>
      <c r="D152" s="268" t="e">
        <f t="shared" si="2"/>
        <v>#DIV/0!</v>
      </c>
      <c r="E152" s="269"/>
    </row>
    <row r="153" customHeight="1" spans="1:5">
      <c r="A153" s="278" t="s">
        <v>162</v>
      </c>
      <c r="B153" s="267">
        <v>0</v>
      </c>
      <c r="C153" s="267">
        <v>20</v>
      </c>
      <c r="D153" s="268" t="e">
        <f t="shared" si="2"/>
        <v>#DIV/0!</v>
      </c>
      <c r="E153" s="269"/>
    </row>
    <row r="154" s="261" customFormat="1" customHeight="1" spans="1:40">
      <c r="A154" s="278" t="s">
        <v>163</v>
      </c>
      <c r="B154" s="267">
        <v>734</v>
      </c>
      <c r="C154" s="267">
        <v>116</v>
      </c>
      <c r="D154" s="268">
        <f t="shared" si="2"/>
        <v>0.158038147138965</v>
      </c>
      <c r="E154" s="269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customHeight="1" spans="1:5">
      <c r="A155" s="274" t="s">
        <v>164</v>
      </c>
      <c r="B155" s="275">
        <v>242</v>
      </c>
      <c r="C155" s="275">
        <f>SUM(C156:C161)</f>
        <v>270</v>
      </c>
      <c r="D155" s="276">
        <f t="shared" si="2"/>
        <v>1.11570247933884</v>
      </c>
      <c r="E155" s="277"/>
    </row>
    <row r="156" customHeight="1" spans="1:5">
      <c r="A156" s="278" t="s">
        <v>75</v>
      </c>
      <c r="B156" s="267">
        <v>237</v>
      </c>
      <c r="C156" s="267">
        <v>250</v>
      </c>
      <c r="D156" s="268">
        <f t="shared" si="2"/>
        <v>1.05485232067511</v>
      </c>
      <c r="E156" s="269"/>
    </row>
    <row r="157" customHeight="1" spans="1:5">
      <c r="A157" s="278" t="s">
        <v>76</v>
      </c>
      <c r="B157" s="267">
        <v>5</v>
      </c>
      <c r="C157" s="267">
        <v>20</v>
      </c>
      <c r="D157" s="268">
        <f t="shared" si="2"/>
        <v>4</v>
      </c>
      <c r="E157" s="269"/>
    </row>
    <row r="158" customHeight="1" spans="1:5">
      <c r="A158" s="278" t="s">
        <v>77</v>
      </c>
      <c r="B158" s="267">
        <v>0</v>
      </c>
      <c r="C158" s="267"/>
      <c r="D158" s="268" t="e">
        <f t="shared" si="2"/>
        <v>#DIV/0!</v>
      </c>
      <c r="E158" s="269"/>
    </row>
    <row r="159" customHeight="1" spans="1:5">
      <c r="A159" s="278" t="s">
        <v>89</v>
      </c>
      <c r="B159" s="267">
        <v>0</v>
      </c>
      <c r="C159" s="267"/>
      <c r="D159" s="268" t="e">
        <f t="shared" si="2"/>
        <v>#DIV/0!</v>
      </c>
      <c r="E159" s="269"/>
    </row>
    <row r="160" customHeight="1" spans="1:5">
      <c r="A160" s="278" t="s">
        <v>84</v>
      </c>
      <c r="B160" s="267">
        <v>0</v>
      </c>
      <c r="C160" s="267"/>
      <c r="D160" s="268" t="e">
        <f t="shared" si="2"/>
        <v>#DIV/0!</v>
      </c>
      <c r="E160" s="269"/>
    </row>
    <row r="161" customHeight="1" spans="1:5">
      <c r="A161" s="278" t="s">
        <v>165</v>
      </c>
      <c r="B161" s="267">
        <v>0</v>
      </c>
      <c r="C161" s="267"/>
      <c r="D161" s="268" t="e">
        <f t="shared" si="2"/>
        <v>#DIV/0!</v>
      </c>
      <c r="E161" s="269"/>
    </row>
    <row r="162" customHeight="1" spans="1:5">
      <c r="A162" s="274" t="s">
        <v>166</v>
      </c>
      <c r="B162" s="275">
        <v>537</v>
      </c>
      <c r="C162" s="275">
        <f>SUM(C163:C168)</f>
        <v>594</v>
      </c>
      <c r="D162" s="276">
        <f t="shared" si="2"/>
        <v>1.10614525139665</v>
      </c>
      <c r="E162" s="277"/>
    </row>
    <row r="163" customHeight="1" spans="1:5">
      <c r="A163" s="278" t="s">
        <v>75</v>
      </c>
      <c r="B163" s="267">
        <v>290</v>
      </c>
      <c r="C163" s="267">
        <v>344</v>
      </c>
      <c r="D163" s="268">
        <f t="shared" si="2"/>
        <v>1.18620689655172</v>
      </c>
      <c r="E163" s="269"/>
    </row>
    <row r="164" customHeight="1" spans="1:5">
      <c r="A164" s="278" t="s">
        <v>76</v>
      </c>
      <c r="B164" s="267">
        <v>0</v>
      </c>
      <c r="C164" s="267"/>
      <c r="D164" s="268" t="e">
        <f t="shared" si="2"/>
        <v>#DIV/0!</v>
      </c>
      <c r="E164" s="269"/>
    </row>
    <row r="165" customHeight="1" spans="1:5">
      <c r="A165" s="278" t="s">
        <v>77</v>
      </c>
      <c r="B165" s="267">
        <v>0</v>
      </c>
      <c r="C165" s="267"/>
      <c r="D165" s="268" t="e">
        <f t="shared" si="2"/>
        <v>#DIV/0!</v>
      </c>
      <c r="E165" s="269"/>
    </row>
    <row r="166" customHeight="1" spans="1:5">
      <c r="A166" s="278" t="s">
        <v>167</v>
      </c>
      <c r="B166" s="267">
        <v>0</v>
      </c>
      <c r="C166" s="267"/>
      <c r="D166" s="268" t="e">
        <f t="shared" si="2"/>
        <v>#DIV/0!</v>
      </c>
      <c r="E166" s="269"/>
    </row>
    <row r="167" s="261" customFormat="1" customHeight="1" spans="1:40">
      <c r="A167" s="278" t="s">
        <v>84</v>
      </c>
      <c r="B167" s="267">
        <v>247</v>
      </c>
      <c r="C167" s="267">
        <v>250</v>
      </c>
      <c r="D167" s="268">
        <f t="shared" si="2"/>
        <v>1.01214574898785</v>
      </c>
      <c r="E167" s="269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customHeight="1" spans="1:5">
      <c r="A168" s="278" t="s">
        <v>168</v>
      </c>
      <c r="B168" s="267">
        <v>0</v>
      </c>
      <c r="C168" s="267"/>
      <c r="D168" s="268" t="e">
        <f t="shared" si="2"/>
        <v>#DIV/0!</v>
      </c>
      <c r="E168" s="269"/>
    </row>
    <row r="169" customHeight="1" spans="1:5">
      <c r="A169" s="274" t="s">
        <v>169</v>
      </c>
      <c r="B169" s="275">
        <v>7405</v>
      </c>
      <c r="C169" s="275">
        <f>SUM(C170:C175)</f>
        <v>11088</v>
      </c>
      <c r="D169" s="276">
        <f t="shared" si="2"/>
        <v>1.49736664415935</v>
      </c>
      <c r="E169" s="277"/>
    </row>
    <row r="170" customHeight="1" spans="1:5">
      <c r="A170" s="278" t="s">
        <v>75</v>
      </c>
      <c r="B170" s="267">
        <v>4864</v>
      </c>
      <c r="C170" s="267">
        <v>6000</v>
      </c>
      <c r="D170" s="268">
        <f t="shared" si="2"/>
        <v>1.23355263157895</v>
      </c>
      <c r="E170" s="269"/>
    </row>
    <row r="171" customHeight="1" spans="1:5">
      <c r="A171" s="278" t="s">
        <v>76</v>
      </c>
      <c r="B171" s="267">
        <v>1945</v>
      </c>
      <c r="C171" s="267">
        <v>4350</v>
      </c>
      <c r="D171" s="268">
        <f t="shared" si="2"/>
        <v>2.23650385604113</v>
      </c>
      <c r="E171" s="269"/>
    </row>
    <row r="172" customHeight="1" spans="1:5">
      <c r="A172" s="278" t="s">
        <v>77</v>
      </c>
      <c r="B172" s="267">
        <v>0</v>
      </c>
      <c r="C172" s="267"/>
      <c r="D172" s="268" t="e">
        <f t="shared" si="2"/>
        <v>#DIV/0!</v>
      </c>
      <c r="E172" s="269"/>
    </row>
    <row r="173" customHeight="1" spans="1:5">
      <c r="A173" s="278" t="s">
        <v>170</v>
      </c>
      <c r="B173" s="267">
        <v>0</v>
      </c>
      <c r="C173" s="267"/>
      <c r="D173" s="268" t="e">
        <f t="shared" si="2"/>
        <v>#DIV/0!</v>
      </c>
      <c r="E173" s="269"/>
    </row>
    <row r="174" s="261" customFormat="1" customHeight="1" spans="1:40">
      <c r="A174" s="278" t="s">
        <v>84</v>
      </c>
      <c r="B174" s="267">
        <v>596</v>
      </c>
      <c r="C174" s="267">
        <v>688</v>
      </c>
      <c r="D174" s="268">
        <f t="shared" si="2"/>
        <v>1.15436241610738</v>
      </c>
      <c r="E174" s="269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customHeight="1" spans="1:5">
      <c r="A175" s="278" t="s">
        <v>171</v>
      </c>
      <c r="B175" s="267">
        <v>0</v>
      </c>
      <c r="C175" s="267">
        <v>50</v>
      </c>
      <c r="D175" s="268" t="e">
        <f t="shared" si="2"/>
        <v>#DIV/0!</v>
      </c>
      <c r="E175" s="269"/>
    </row>
    <row r="176" customHeight="1" spans="1:5">
      <c r="A176" s="274" t="s">
        <v>172</v>
      </c>
      <c r="B176" s="275">
        <v>0</v>
      </c>
      <c r="C176" s="275">
        <f>SUM(C177:C182)</f>
        <v>0</v>
      </c>
      <c r="D176" s="276" t="e">
        <f t="shared" si="2"/>
        <v>#DIV/0!</v>
      </c>
      <c r="E176" s="277"/>
    </row>
    <row r="177" customHeight="1" spans="1:5">
      <c r="A177" s="278" t="s">
        <v>75</v>
      </c>
      <c r="B177" s="267">
        <v>0</v>
      </c>
      <c r="C177" s="267"/>
      <c r="D177" s="268" t="e">
        <f t="shared" si="2"/>
        <v>#DIV/0!</v>
      </c>
      <c r="E177" s="269"/>
    </row>
    <row r="178" customHeight="1" spans="1:5">
      <c r="A178" s="278" t="s">
        <v>76</v>
      </c>
      <c r="B178" s="267">
        <v>0</v>
      </c>
      <c r="C178" s="267"/>
      <c r="D178" s="268" t="e">
        <f t="shared" si="2"/>
        <v>#DIV/0!</v>
      </c>
      <c r="E178" s="269"/>
    </row>
    <row r="179" customHeight="1" spans="1:5">
      <c r="A179" s="278" t="s">
        <v>77</v>
      </c>
      <c r="B179" s="267">
        <v>0</v>
      </c>
      <c r="C179" s="267"/>
      <c r="D179" s="268" t="e">
        <f t="shared" si="2"/>
        <v>#DIV/0!</v>
      </c>
      <c r="E179" s="269"/>
    </row>
    <row r="180" customHeight="1" spans="1:5">
      <c r="A180" s="278" t="s">
        <v>173</v>
      </c>
      <c r="B180" s="267">
        <v>0</v>
      </c>
      <c r="C180" s="267"/>
      <c r="D180" s="268" t="e">
        <f t="shared" si="2"/>
        <v>#DIV/0!</v>
      </c>
      <c r="E180" s="269"/>
    </row>
    <row r="181" s="261" customFormat="1" customHeight="1" spans="1:40">
      <c r="A181" s="278" t="s">
        <v>84</v>
      </c>
      <c r="B181" s="267">
        <v>0</v>
      </c>
      <c r="C181" s="267"/>
      <c r="D181" s="268" t="e">
        <f t="shared" si="2"/>
        <v>#DIV/0!</v>
      </c>
      <c r="E181" s="269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customHeight="1" spans="1:5">
      <c r="A182" s="278" t="s">
        <v>174</v>
      </c>
      <c r="B182" s="267">
        <v>0</v>
      </c>
      <c r="C182" s="267"/>
      <c r="D182" s="268" t="e">
        <f t="shared" si="2"/>
        <v>#DIV/0!</v>
      </c>
      <c r="E182" s="269"/>
    </row>
    <row r="183" customHeight="1" spans="1:5">
      <c r="A183" s="274" t="s">
        <v>175</v>
      </c>
      <c r="B183" s="275">
        <v>1</v>
      </c>
      <c r="C183" s="275">
        <f>SUM(C184:C189)</f>
        <v>0</v>
      </c>
      <c r="D183" s="276">
        <f t="shared" si="2"/>
        <v>0</v>
      </c>
      <c r="E183" s="277"/>
    </row>
    <row r="184" customHeight="1" spans="1:5">
      <c r="A184" s="278" t="s">
        <v>75</v>
      </c>
      <c r="B184" s="267">
        <v>0</v>
      </c>
      <c r="C184" s="267"/>
      <c r="D184" s="268" t="e">
        <f t="shared" si="2"/>
        <v>#DIV/0!</v>
      </c>
      <c r="E184" s="269"/>
    </row>
    <row r="185" customHeight="1" spans="1:5">
      <c r="A185" s="278" t="s">
        <v>76</v>
      </c>
      <c r="B185" s="267">
        <v>1</v>
      </c>
      <c r="C185" s="267"/>
      <c r="D185" s="268">
        <f t="shared" si="2"/>
        <v>0</v>
      </c>
      <c r="E185" s="269"/>
    </row>
    <row r="186" customHeight="1" spans="1:5">
      <c r="A186" s="278" t="s">
        <v>77</v>
      </c>
      <c r="B186" s="267">
        <v>0</v>
      </c>
      <c r="C186" s="267"/>
      <c r="D186" s="268" t="e">
        <f t="shared" si="2"/>
        <v>#DIV/0!</v>
      </c>
      <c r="E186" s="269"/>
    </row>
    <row r="187" customHeight="1" spans="1:5">
      <c r="A187" s="278" t="s">
        <v>176</v>
      </c>
      <c r="B187" s="267">
        <v>0</v>
      </c>
      <c r="C187" s="267"/>
      <c r="D187" s="268" t="e">
        <f t="shared" si="2"/>
        <v>#DIV/0!</v>
      </c>
      <c r="E187" s="269"/>
    </row>
    <row r="188" customHeight="1" spans="1:5">
      <c r="A188" s="278" t="s">
        <v>84</v>
      </c>
      <c r="B188" s="267">
        <v>0</v>
      </c>
      <c r="C188" s="267"/>
      <c r="D188" s="268" t="e">
        <f t="shared" si="2"/>
        <v>#DIV/0!</v>
      </c>
      <c r="E188" s="269"/>
    </row>
    <row r="189" customHeight="1" spans="1:5">
      <c r="A189" s="278" t="s">
        <v>177</v>
      </c>
      <c r="B189" s="267">
        <v>0</v>
      </c>
      <c r="C189" s="267"/>
      <c r="D189" s="268" t="e">
        <f t="shared" si="2"/>
        <v>#DIV/0!</v>
      </c>
      <c r="E189" s="269"/>
    </row>
    <row r="190" s="261" customFormat="1" customHeight="1" spans="1:40">
      <c r="A190" s="274" t="s">
        <v>178</v>
      </c>
      <c r="B190" s="275">
        <v>1</v>
      </c>
      <c r="C190" s="275">
        <f>SUM(C191:C197)</f>
        <v>0</v>
      </c>
      <c r="D190" s="276">
        <f t="shared" si="2"/>
        <v>0</v>
      </c>
      <c r="E190" s="27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customHeight="1" spans="1:5">
      <c r="A191" s="278" t="s">
        <v>75</v>
      </c>
      <c r="B191" s="267">
        <v>0</v>
      </c>
      <c r="C191" s="267"/>
      <c r="D191" s="268" t="e">
        <f t="shared" si="2"/>
        <v>#DIV/0!</v>
      </c>
      <c r="E191" s="269"/>
    </row>
    <row r="192" customHeight="1" spans="1:5">
      <c r="A192" s="278" t="s">
        <v>76</v>
      </c>
      <c r="B192" s="267">
        <v>0</v>
      </c>
      <c r="C192" s="267"/>
      <c r="D192" s="268" t="e">
        <f t="shared" si="2"/>
        <v>#DIV/0!</v>
      </c>
      <c r="E192" s="269"/>
    </row>
    <row r="193" customHeight="1" spans="1:5">
      <c r="A193" s="278" t="s">
        <v>77</v>
      </c>
      <c r="B193" s="267">
        <v>0</v>
      </c>
      <c r="C193" s="267"/>
      <c r="D193" s="268" t="e">
        <f t="shared" si="2"/>
        <v>#DIV/0!</v>
      </c>
      <c r="E193" s="269"/>
    </row>
    <row r="194" customHeight="1" spans="1:5">
      <c r="A194" s="278" t="s">
        <v>179</v>
      </c>
      <c r="B194" s="267">
        <v>0</v>
      </c>
      <c r="C194" s="267"/>
      <c r="D194" s="268" t="e">
        <f t="shared" si="2"/>
        <v>#DIV/0!</v>
      </c>
      <c r="E194" s="269"/>
    </row>
    <row r="195" customHeight="1" spans="1:5">
      <c r="A195" s="278" t="s">
        <v>180</v>
      </c>
      <c r="B195" s="267">
        <v>1</v>
      </c>
      <c r="C195" s="267"/>
      <c r="D195" s="268">
        <f t="shared" si="2"/>
        <v>0</v>
      </c>
      <c r="E195" s="269"/>
    </row>
    <row r="196" customFormat="1" customHeight="1" spans="1:40">
      <c r="A196" s="278" t="s">
        <v>84</v>
      </c>
      <c r="B196" s="267">
        <v>0</v>
      </c>
      <c r="C196" s="267"/>
      <c r="D196" s="268" t="e">
        <f t="shared" si="2"/>
        <v>#DIV/0!</v>
      </c>
      <c r="E196" s="269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="261" customFormat="1" customHeight="1" spans="1:40">
      <c r="A197" s="278" t="s">
        <v>181</v>
      </c>
      <c r="B197" s="267">
        <v>0</v>
      </c>
      <c r="C197" s="267"/>
      <c r="D197" s="268" t="e">
        <f t="shared" ref="D197:D249" si="3">C197/B197</f>
        <v>#DIV/0!</v>
      </c>
      <c r="E197" s="269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customHeight="1" spans="1:5">
      <c r="A198" s="274" t="s">
        <v>182</v>
      </c>
      <c r="B198" s="275">
        <v>0</v>
      </c>
      <c r="C198" s="275">
        <f>SUM(C199:C203)</f>
        <v>0</v>
      </c>
      <c r="D198" s="276" t="e">
        <f t="shared" si="3"/>
        <v>#DIV/0!</v>
      </c>
      <c r="E198" s="277"/>
    </row>
    <row r="199" customHeight="1" spans="1:5">
      <c r="A199" s="278" t="s">
        <v>75</v>
      </c>
      <c r="B199" s="267">
        <v>0</v>
      </c>
      <c r="C199" s="267"/>
      <c r="D199" s="268" t="e">
        <f t="shared" si="3"/>
        <v>#DIV/0!</v>
      </c>
      <c r="E199" s="269"/>
    </row>
    <row r="200" customHeight="1" spans="1:5">
      <c r="A200" s="278" t="s">
        <v>76</v>
      </c>
      <c r="B200" s="267">
        <v>0</v>
      </c>
      <c r="C200" s="267"/>
      <c r="D200" s="268" t="e">
        <f t="shared" si="3"/>
        <v>#DIV/0!</v>
      </c>
      <c r="E200" s="269"/>
    </row>
    <row r="201" customHeight="1" spans="1:5">
      <c r="A201" s="278" t="s">
        <v>77</v>
      </c>
      <c r="B201" s="267">
        <v>0</v>
      </c>
      <c r="C201" s="267"/>
      <c r="D201" s="268" t="e">
        <f t="shared" si="3"/>
        <v>#DIV/0!</v>
      </c>
      <c r="E201" s="269"/>
    </row>
    <row r="202" customHeight="1" spans="1:5">
      <c r="A202" s="278" t="s">
        <v>84</v>
      </c>
      <c r="B202" s="267">
        <v>0</v>
      </c>
      <c r="C202" s="267"/>
      <c r="D202" s="268" t="e">
        <f t="shared" si="3"/>
        <v>#DIV/0!</v>
      </c>
      <c r="E202" s="269"/>
    </row>
    <row r="203" customHeight="1" spans="1:5">
      <c r="A203" s="278" t="s">
        <v>183</v>
      </c>
      <c r="B203" s="267">
        <v>0</v>
      </c>
      <c r="C203" s="267"/>
      <c r="D203" s="268" t="e">
        <f t="shared" si="3"/>
        <v>#DIV/0!</v>
      </c>
      <c r="E203" s="269"/>
    </row>
    <row r="204" s="261" customFormat="1" customHeight="1" spans="1:40">
      <c r="A204" s="274" t="s">
        <v>184</v>
      </c>
      <c r="B204" s="275">
        <v>3046</v>
      </c>
      <c r="C204" s="275">
        <f>SUM(C205:C209)</f>
        <v>6500</v>
      </c>
      <c r="D204" s="276">
        <f t="shared" si="3"/>
        <v>2.13394615889691</v>
      </c>
      <c r="E204" s="27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customHeight="1" spans="1:5">
      <c r="A205" s="278" t="s">
        <v>75</v>
      </c>
      <c r="B205" s="267">
        <v>0</v>
      </c>
      <c r="C205" s="267"/>
      <c r="D205" s="268" t="e">
        <f t="shared" si="3"/>
        <v>#DIV/0!</v>
      </c>
      <c r="E205" s="269"/>
    </row>
    <row r="206" customHeight="1" spans="1:5">
      <c r="A206" s="278" t="s">
        <v>76</v>
      </c>
      <c r="B206" s="267">
        <v>55</v>
      </c>
      <c r="C206" s="267"/>
      <c r="D206" s="268">
        <f t="shared" si="3"/>
        <v>0</v>
      </c>
      <c r="E206" s="269"/>
    </row>
    <row r="207" customHeight="1" spans="1:5">
      <c r="A207" s="278" t="s">
        <v>77</v>
      </c>
      <c r="B207" s="267">
        <v>0</v>
      </c>
      <c r="C207" s="267"/>
      <c r="D207" s="268" t="e">
        <f t="shared" si="3"/>
        <v>#DIV/0!</v>
      </c>
      <c r="E207" s="269"/>
    </row>
    <row r="208" customHeight="1" spans="1:5">
      <c r="A208" s="278" t="s">
        <v>84</v>
      </c>
      <c r="B208" s="267">
        <v>0</v>
      </c>
      <c r="C208" s="267"/>
      <c r="D208" s="268" t="e">
        <f t="shared" si="3"/>
        <v>#DIV/0!</v>
      </c>
      <c r="E208" s="269"/>
    </row>
    <row r="209" customHeight="1" spans="1:5">
      <c r="A209" s="278" t="s">
        <v>185</v>
      </c>
      <c r="B209" s="267">
        <v>2991</v>
      </c>
      <c r="C209" s="267">
        <v>6500</v>
      </c>
      <c r="D209" s="268">
        <f t="shared" si="3"/>
        <v>2.17318622534269</v>
      </c>
      <c r="E209" s="269"/>
    </row>
    <row r="210" customHeight="1" spans="1:5">
      <c r="A210" s="274" t="s">
        <v>186</v>
      </c>
      <c r="B210" s="275">
        <v>728</v>
      </c>
      <c r="C210" s="275">
        <f>SUM(C211:C216)</f>
        <v>3300</v>
      </c>
      <c r="D210" s="276">
        <f t="shared" si="3"/>
        <v>4.53296703296703</v>
      </c>
      <c r="E210" s="277"/>
    </row>
    <row r="211" s="261" customFormat="1" customHeight="1" spans="1:40">
      <c r="A211" s="278" t="s">
        <v>75</v>
      </c>
      <c r="B211" s="267">
        <v>0</v>
      </c>
      <c r="C211" s="267"/>
      <c r="D211" s="268" t="e">
        <f t="shared" si="3"/>
        <v>#DIV/0!</v>
      </c>
      <c r="E211" s="26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customHeight="1" spans="1:5">
      <c r="A212" s="278" t="s">
        <v>76</v>
      </c>
      <c r="B212" s="267">
        <v>0</v>
      </c>
      <c r="C212" s="267"/>
      <c r="D212" s="268" t="e">
        <f t="shared" si="3"/>
        <v>#DIV/0!</v>
      </c>
      <c r="E212" s="269"/>
    </row>
    <row r="213" customHeight="1" spans="1:5">
      <c r="A213" s="278" t="s">
        <v>77</v>
      </c>
      <c r="B213" s="267">
        <v>0</v>
      </c>
      <c r="C213" s="267"/>
      <c r="D213" s="268" t="e">
        <f t="shared" si="3"/>
        <v>#DIV/0!</v>
      </c>
      <c r="E213" s="269"/>
    </row>
    <row r="214" customHeight="1" spans="1:5">
      <c r="A214" s="278" t="s">
        <v>187</v>
      </c>
      <c r="B214" s="267">
        <v>0</v>
      </c>
      <c r="C214" s="267"/>
      <c r="D214" s="268" t="e">
        <f t="shared" si="3"/>
        <v>#DIV/0!</v>
      </c>
      <c r="E214" s="269"/>
    </row>
    <row r="215" customHeight="1" spans="1:5">
      <c r="A215" s="278" t="s">
        <v>84</v>
      </c>
      <c r="B215" s="267">
        <v>275</v>
      </c>
      <c r="C215" s="267">
        <v>300</v>
      </c>
      <c r="D215" s="268">
        <f t="shared" si="3"/>
        <v>1.09090909090909</v>
      </c>
      <c r="E215" s="269"/>
    </row>
    <row r="216" customHeight="1" spans="1:5">
      <c r="A216" s="278" t="s">
        <v>188</v>
      </c>
      <c r="B216" s="267">
        <v>453</v>
      </c>
      <c r="C216" s="267">
        <v>3000</v>
      </c>
      <c r="D216" s="268">
        <f t="shared" si="3"/>
        <v>6.62251655629139</v>
      </c>
      <c r="E216" s="269"/>
    </row>
    <row r="217" customHeight="1" spans="1:5">
      <c r="A217" s="274" t="s">
        <v>189</v>
      </c>
      <c r="B217" s="275">
        <v>6684</v>
      </c>
      <c r="C217" s="275">
        <f>SUM(C218:C231)</f>
        <v>8266</v>
      </c>
      <c r="D217" s="276">
        <f t="shared" si="3"/>
        <v>1.23668461998803</v>
      </c>
      <c r="E217" s="277"/>
    </row>
    <row r="218" s="261" customFormat="1" customHeight="1" spans="1:40">
      <c r="A218" s="278" t="s">
        <v>75</v>
      </c>
      <c r="B218" s="267">
        <v>4829</v>
      </c>
      <c r="C218" s="267">
        <v>5708</v>
      </c>
      <c r="D218" s="268">
        <f t="shared" si="3"/>
        <v>1.18202526402982</v>
      </c>
      <c r="E218" s="269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customHeight="1" spans="1:5">
      <c r="A219" s="278" t="s">
        <v>76</v>
      </c>
      <c r="B219" s="267">
        <v>0</v>
      </c>
      <c r="C219" s="267"/>
      <c r="D219" s="268" t="e">
        <f t="shared" si="3"/>
        <v>#DIV/0!</v>
      </c>
      <c r="E219" s="269"/>
    </row>
    <row r="220" customHeight="1" spans="1:5">
      <c r="A220" s="278" t="s">
        <v>77</v>
      </c>
      <c r="B220" s="267">
        <v>0</v>
      </c>
      <c r="C220" s="267"/>
      <c r="D220" s="268" t="e">
        <f t="shared" si="3"/>
        <v>#DIV/0!</v>
      </c>
      <c r="E220" s="269"/>
    </row>
    <row r="221" customHeight="1" spans="1:5">
      <c r="A221" s="278" t="s">
        <v>190</v>
      </c>
      <c r="B221" s="267">
        <v>0</v>
      </c>
      <c r="C221" s="267"/>
      <c r="D221" s="268" t="e">
        <f t="shared" si="3"/>
        <v>#DIV/0!</v>
      </c>
      <c r="E221" s="269"/>
    </row>
    <row r="222" customHeight="1" spans="1:5">
      <c r="A222" s="278" t="s">
        <v>191</v>
      </c>
      <c r="B222" s="267">
        <v>0</v>
      </c>
      <c r="C222" s="267"/>
      <c r="D222" s="268" t="e">
        <f t="shared" si="3"/>
        <v>#DIV/0!</v>
      </c>
      <c r="E222" s="269"/>
    </row>
    <row r="223" customHeight="1" spans="1:5">
      <c r="A223" s="278" t="s">
        <v>116</v>
      </c>
      <c r="B223" s="267">
        <v>0</v>
      </c>
      <c r="C223" s="267"/>
      <c r="D223" s="268" t="e">
        <f t="shared" si="3"/>
        <v>#DIV/0!</v>
      </c>
      <c r="E223" s="269"/>
    </row>
    <row r="224" customHeight="1" spans="1:5">
      <c r="A224" s="278" t="s">
        <v>192</v>
      </c>
      <c r="B224" s="267">
        <v>0</v>
      </c>
      <c r="C224" s="267"/>
      <c r="D224" s="268" t="e">
        <f t="shared" si="3"/>
        <v>#DIV/0!</v>
      </c>
      <c r="E224" s="269"/>
    </row>
    <row r="225" s="261" customFormat="1" customHeight="1" spans="1:40">
      <c r="A225" s="278" t="s">
        <v>193</v>
      </c>
      <c r="B225" s="267">
        <v>0</v>
      </c>
      <c r="C225" s="267"/>
      <c r="D225" s="268" t="e">
        <f t="shared" si="3"/>
        <v>#DIV/0!</v>
      </c>
      <c r="E225" s="269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customHeight="1" spans="1:5">
      <c r="A226" s="278" t="s">
        <v>194</v>
      </c>
      <c r="B226" s="267">
        <v>0</v>
      </c>
      <c r="C226" s="267"/>
      <c r="D226" s="268" t="e">
        <f t="shared" si="3"/>
        <v>#DIV/0!</v>
      </c>
      <c r="E226" s="269"/>
    </row>
    <row r="227" customHeight="1" spans="1:5">
      <c r="A227" s="278" t="s">
        <v>195</v>
      </c>
      <c r="B227" s="267">
        <v>0</v>
      </c>
      <c r="C227" s="267"/>
      <c r="D227" s="268" t="e">
        <f t="shared" si="3"/>
        <v>#DIV/0!</v>
      </c>
      <c r="E227" s="269"/>
    </row>
    <row r="228" customHeight="1" spans="1:5">
      <c r="A228" s="278" t="s">
        <v>196</v>
      </c>
      <c r="B228" s="267">
        <v>0</v>
      </c>
      <c r="C228" s="267"/>
      <c r="D228" s="268" t="e">
        <f t="shared" si="3"/>
        <v>#DIV/0!</v>
      </c>
      <c r="E228" s="269"/>
    </row>
    <row r="229" s="261" customFormat="1" customHeight="1" spans="1:40">
      <c r="A229" s="278" t="s">
        <v>197</v>
      </c>
      <c r="B229" s="267">
        <v>1004</v>
      </c>
      <c r="C229" s="267">
        <v>1100</v>
      </c>
      <c r="D229" s="268">
        <f t="shared" si="3"/>
        <v>1.09561752988048</v>
      </c>
      <c r="E229" s="269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customHeight="1" spans="1:5">
      <c r="A230" s="278" t="s">
        <v>84</v>
      </c>
      <c r="B230" s="267">
        <v>730</v>
      </c>
      <c r="C230" s="267">
        <v>800</v>
      </c>
      <c r="D230" s="268">
        <f t="shared" si="3"/>
        <v>1.0958904109589</v>
      </c>
      <c r="E230" s="269"/>
    </row>
    <row r="231" customHeight="1" spans="1:5">
      <c r="A231" s="278" t="s">
        <v>198</v>
      </c>
      <c r="B231" s="267">
        <v>121</v>
      </c>
      <c r="C231" s="267">
        <v>658</v>
      </c>
      <c r="D231" s="268">
        <f t="shared" si="3"/>
        <v>5.43801652892562</v>
      </c>
      <c r="E231" s="269"/>
    </row>
    <row r="232" customHeight="1" spans="1:5">
      <c r="A232" s="274" t="s">
        <v>199</v>
      </c>
      <c r="B232" s="275">
        <v>1</v>
      </c>
      <c r="C232" s="275">
        <f>SUM(C233:C234)</f>
        <v>0</v>
      </c>
      <c r="D232" s="276">
        <f t="shared" si="3"/>
        <v>0</v>
      </c>
      <c r="E232" s="277"/>
    </row>
    <row r="233" customHeight="1" spans="1:5">
      <c r="A233" s="278" t="s">
        <v>200</v>
      </c>
      <c r="B233" s="267">
        <v>0</v>
      </c>
      <c r="C233" s="267"/>
      <c r="D233" s="268" t="e">
        <f t="shared" si="3"/>
        <v>#DIV/0!</v>
      </c>
      <c r="E233" s="269"/>
    </row>
    <row r="234" customHeight="1" spans="1:5">
      <c r="A234" s="278" t="s">
        <v>201</v>
      </c>
      <c r="B234" s="267">
        <v>1</v>
      </c>
      <c r="C234" s="267"/>
      <c r="D234" s="268">
        <f t="shared" si="3"/>
        <v>0</v>
      </c>
      <c r="E234" s="269"/>
    </row>
    <row r="235" s="261" customFormat="1" customHeight="1" spans="1:40">
      <c r="A235" s="270" t="s">
        <v>202</v>
      </c>
      <c r="B235" s="271">
        <v>0</v>
      </c>
      <c r="C235" s="271">
        <f>C236+C243+C246+C249+C255+C260+C262+C267+C273</f>
        <v>0</v>
      </c>
      <c r="D235" s="272" t="e">
        <f t="shared" si="3"/>
        <v>#DIV/0!</v>
      </c>
      <c r="E235" s="273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customHeight="1" spans="1:5">
      <c r="A236" s="274" t="s">
        <v>203</v>
      </c>
      <c r="B236" s="275">
        <v>0</v>
      </c>
      <c r="C236" s="275">
        <f>SUM(C237:C242)</f>
        <v>0</v>
      </c>
      <c r="D236" s="276" t="e">
        <f t="shared" si="3"/>
        <v>#DIV/0!</v>
      </c>
      <c r="E236" s="277"/>
    </row>
    <row r="237" customHeight="1" spans="1:5">
      <c r="A237" s="278" t="s">
        <v>75</v>
      </c>
      <c r="B237" s="267">
        <v>0</v>
      </c>
      <c r="C237" s="267"/>
      <c r="D237" s="268" t="e">
        <f t="shared" si="3"/>
        <v>#DIV/0!</v>
      </c>
      <c r="E237" s="269"/>
    </row>
    <row r="238" customHeight="1" spans="1:5">
      <c r="A238" s="278" t="s">
        <v>76</v>
      </c>
      <c r="B238" s="267">
        <v>0</v>
      </c>
      <c r="C238" s="267"/>
      <c r="D238" s="268" t="e">
        <f t="shared" si="3"/>
        <v>#DIV/0!</v>
      </c>
      <c r="E238" s="269"/>
    </row>
    <row r="239" customHeight="1" spans="1:5">
      <c r="A239" s="278" t="s">
        <v>77</v>
      </c>
      <c r="B239" s="267">
        <v>0</v>
      </c>
      <c r="C239" s="267"/>
      <c r="D239" s="268" t="e">
        <f t="shared" si="3"/>
        <v>#DIV/0!</v>
      </c>
      <c r="E239" s="269"/>
    </row>
    <row r="240" customHeight="1" spans="1:5">
      <c r="A240" s="278" t="s">
        <v>170</v>
      </c>
      <c r="B240" s="267">
        <v>0</v>
      </c>
      <c r="C240" s="267"/>
      <c r="D240" s="268" t="e">
        <f t="shared" si="3"/>
        <v>#DIV/0!</v>
      </c>
      <c r="E240" s="269"/>
    </row>
    <row r="241" s="261" customFormat="1" customHeight="1" spans="1:40">
      <c r="A241" s="278" t="s">
        <v>84</v>
      </c>
      <c r="B241" s="267">
        <v>0</v>
      </c>
      <c r="C241" s="267"/>
      <c r="D241" s="268" t="e">
        <f t="shared" si="3"/>
        <v>#DIV/0!</v>
      </c>
      <c r="E241" s="269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customHeight="1" spans="1:5">
      <c r="A242" s="278" t="s">
        <v>204</v>
      </c>
      <c r="B242" s="267">
        <v>0</v>
      </c>
      <c r="C242" s="267"/>
      <c r="D242" s="268" t="e">
        <f t="shared" si="3"/>
        <v>#DIV/0!</v>
      </c>
      <c r="E242" s="269"/>
    </row>
    <row r="243" customHeight="1" spans="1:5">
      <c r="A243" s="274" t="s">
        <v>205</v>
      </c>
      <c r="B243" s="275">
        <v>0</v>
      </c>
      <c r="C243" s="275">
        <f>SUM(C244:C245)</f>
        <v>0</v>
      </c>
      <c r="D243" s="276" t="e">
        <f t="shared" si="3"/>
        <v>#DIV/0!</v>
      </c>
      <c r="E243" s="277"/>
    </row>
    <row r="244" customHeight="1" spans="1:5">
      <c r="A244" s="278" t="s">
        <v>206</v>
      </c>
      <c r="B244" s="267">
        <v>0</v>
      </c>
      <c r="C244" s="267"/>
      <c r="D244" s="268" t="e">
        <f t="shared" si="3"/>
        <v>#DIV/0!</v>
      </c>
      <c r="E244" s="269"/>
    </row>
    <row r="245" customHeight="1" spans="1:5">
      <c r="A245" s="278" t="s">
        <v>207</v>
      </c>
      <c r="B245" s="267">
        <v>0</v>
      </c>
      <c r="C245" s="267"/>
      <c r="D245" s="268" t="e">
        <f t="shared" si="3"/>
        <v>#DIV/0!</v>
      </c>
      <c r="E245" s="269"/>
    </row>
    <row r="246" customHeight="1" spans="1:5">
      <c r="A246" s="274" t="s">
        <v>208</v>
      </c>
      <c r="B246" s="275">
        <v>0</v>
      </c>
      <c r="C246" s="275">
        <f>SUM(C247:C248)</f>
        <v>0</v>
      </c>
      <c r="D246" s="276" t="e">
        <f t="shared" si="3"/>
        <v>#DIV/0!</v>
      </c>
      <c r="E246" s="277"/>
    </row>
    <row r="247" s="261" customFormat="1" customHeight="1" spans="1:40">
      <c r="A247" s="278" t="s">
        <v>209</v>
      </c>
      <c r="B247" s="267">
        <v>0</v>
      </c>
      <c r="C247" s="267"/>
      <c r="D247" s="268" t="e">
        <f t="shared" si="3"/>
        <v>#DIV/0!</v>
      </c>
      <c r="E247" s="269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customHeight="1" spans="1:5">
      <c r="A248" s="278" t="s">
        <v>210</v>
      </c>
      <c r="B248" s="267">
        <v>0</v>
      </c>
      <c r="C248" s="267"/>
      <c r="D248" s="268" t="e">
        <f t="shared" si="3"/>
        <v>#DIV/0!</v>
      </c>
      <c r="E248" s="269"/>
    </row>
    <row r="249" customHeight="1" spans="1:5">
      <c r="A249" s="274" t="s">
        <v>211</v>
      </c>
      <c r="B249" s="275">
        <v>0</v>
      </c>
      <c r="C249" s="275">
        <f>SUM(C250:C254)</f>
        <v>0</v>
      </c>
      <c r="D249" s="276" t="e">
        <f t="shared" si="3"/>
        <v>#DIV/0!</v>
      </c>
      <c r="E249" s="277"/>
    </row>
    <row r="250" s="262" customFormat="1" customHeight="1" spans="1:40">
      <c r="A250" s="278" t="s">
        <v>212</v>
      </c>
      <c r="B250" s="267">
        <v>0</v>
      </c>
      <c r="C250" s="267"/>
      <c r="D250" s="268"/>
      <c r="E250" s="269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="261" customFormat="1" customHeight="1" spans="1:40">
      <c r="A251" s="278" t="s">
        <v>213</v>
      </c>
      <c r="B251" s="267">
        <v>0</v>
      </c>
      <c r="C251" s="267"/>
      <c r="D251" s="268" t="e">
        <f t="shared" ref="D251:D314" si="4">C251/B251</f>
        <v>#DIV/0!</v>
      </c>
      <c r="E251" s="269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="261" customFormat="1" customHeight="1" spans="1:40">
      <c r="A252" s="278" t="s">
        <v>214</v>
      </c>
      <c r="B252" s="267">
        <v>0</v>
      </c>
      <c r="C252" s="267"/>
      <c r="D252" s="268" t="e">
        <f t="shared" si="4"/>
        <v>#DIV/0!</v>
      </c>
      <c r="E252" s="269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="262" customFormat="1" customHeight="1" spans="1:40">
      <c r="A253" s="278" t="s">
        <v>215</v>
      </c>
      <c r="B253" s="267">
        <v>0</v>
      </c>
      <c r="C253" s="267"/>
      <c r="D253" s="268" t="e">
        <f t="shared" si="4"/>
        <v>#DIV/0!</v>
      </c>
      <c r="E253" s="269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="261" customFormat="1" customHeight="1" spans="1:40">
      <c r="A254" s="278" t="s">
        <v>216</v>
      </c>
      <c r="B254" s="267">
        <v>0</v>
      </c>
      <c r="C254" s="267"/>
      <c r="D254" s="268" t="e">
        <f t="shared" si="4"/>
        <v>#DIV/0!</v>
      </c>
      <c r="E254" s="269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customHeight="1" spans="1:5">
      <c r="A255" s="274" t="s">
        <v>217</v>
      </c>
      <c r="B255" s="275">
        <v>0</v>
      </c>
      <c r="C255" s="275">
        <f>SUM(C256:C259)</f>
        <v>0</v>
      </c>
      <c r="D255" s="276" t="e">
        <f t="shared" si="4"/>
        <v>#DIV/0!</v>
      </c>
      <c r="E255" s="277"/>
    </row>
    <row r="256" customHeight="1" spans="1:5">
      <c r="A256" s="278" t="s">
        <v>218</v>
      </c>
      <c r="B256" s="267">
        <v>0</v>
      </c>
      <c r="C256" s="267"/>
      <c r="D256" s="268" t="e">
        <f t="shared" si="4"/>
        <v>#DIV/0!</v>
      </c>
      <c r="E256" s="269"/>
    </row>
    <row r="257" customHeight="1" spans="1:5">
      <c r="A257" s="278" t="s">
        <v>219</v>
      </c>
      <c r="B257" s="267">
        <v>0</v>
      </c>
      <c r="C257" s="267"/>
      <c r="D257" s="268" t="e">
        <f t="shared" si="4"/>
        <v>#DIV/0!</v>
      </c>
      <c r="E257" s="269"/>
    </row>
    <row r="258" customHeight="1" spans="1:5">
      <c r="A258" s="278" t="s">
        <v>220</v>
      </c>
      <c r="B258" s="267">
        <v>0</v>
      </c>
      <c r="C258" s="267"/>
      <c r="D258" s="268" t="e">
        <f t="shared" si="4"/>
        <v>#DIV/0!</v>
      </c>
      <c r="E258" s="269"/>
    </row>
    <row r="259" customHeight="1" spans="1:5">
      <c r="A259" s="278" t="s">
        <v>221</v>
      </c>
      <c r="B259" s="267">
        <v>0</v>
      </c>
      <c r="C259" s="267"/>
      <c r="D259" s="268" t="e">
        <f t="shared" si="4"/>
        <v>#DIV/0!</v>
      </c>
      <c r="E259" s="269"/>
    </row>
    <row r="260" customHeight="1" spans="1:5">
      <c r="A260" s="274" t="s">
        <v>222</v>
      </c>
      <c r="B260" s="275">
        <v>0</v>
      </c>
      <c r="C260" s="275">
        <f>C261</f>
        <v>0</v>
      </c>
      <c r="D260" s="276" t="e">
        <f t="shared" si="4"/>
        <v>#DIV/0!</v>
      </c>
      <c r="E260" s="277"/>
    </row>
    <row r="261" customHeight="1" spans="1:5">
      <c r="A261" s="278" t="s">
        <v>223</v>
      </c>
      <c r="B261" s="267">
        <v>0</v>
      </c>
      <c r="C261" s="267"/>
      <c r="D261" s="268" t="e">
        <f t="shared" si="4"/>
        <v>#DIV/0!</v>
      </c>
      <c r="E261" s="269"/>
    </row>
    <row r="262" customHeight="1" spans="1:5">
      <c r="A262" s="274" t="s">
        <v>224</v>
      </c>
      <c r="B262" s="275">
        <v>0</v>
      </c>
      <c r="C262" s="275">
        <f>SUM(C263:C266)</f>
        <v>0</v>
      </c>
      <c r="D262" s="276" t="e">
        <f t="shared" si="4"/>
        <v>#DIV/0!</v>
      </c>
      <c r="E262" s="277"/>
    </row>
    <row r="263" customHeight="1" spans="1:5">
      <c r="A263" s="278" t="s">
        <v>225</v>
      </c>
      <c r="B263" s="267">
        <v>0</v>
      </c>
      <c r="C263" s="267"/>
      <c r="D263" s="268" t="e">
        <f t="shared" si="4"/>
        <v>#DIV/0!</v>
      </c>
      <c r="E263" s="269"/>
    </row>
    <row r="264" s="261" customFormat="1" customHeight="1" spans="1:40">
      <c r="A264" s="278" t="s">
        <v>226</v>
      </c>
      <c r="B264" s="267">
        <v>0</v>
      </c>
      <c r="C264" s="267"/>
      <c r="D264" s="268" t="e">
        <f t="shared" si="4"/>
        <v>#DIV/0!</v>
      </c>
      <c r="E264" s="269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="262" customFormat="1" customHeight="1" spans="1:40">
      <c r="A265" s="278" t="s">
        <v>227</v>
      </c>
      <c r="B265" s="267">
        <v>0</v>
      </c>
      <c r="C265" s="267"/>
      <c r="D265" s="268" t="e">
        <f t="shared" si="4"/>
        <v>#DIV/0!</v>
      </c>
      <c r="E265" s="269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="261" customFormat="1" customHeight="1" spans="1:40">
      <c r="A266" s="278" t="s">
        <v>228</v>
      </c>
      <c r="B266" s="267">
        <v>0</v>
      </c>
      <c r="C266" s="267"/>
      <c r="D266" s="268" t="e">
        <f t="shared" si="4"/>
        <v>#DIV/0!</v>
      </c>
      <c r="E266" s="269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customHeight="1" spans="1:5">
      <c r="A267" s="274" t="s">
        <v>229</v>
      </c>
      <c r="B267" s="275">
        <v>0</v>
      </c>
      <c r="C267" s="275">
        <f>SUM(C268:C272)</f>
        <v>0</v>
      </c>
      <c r="D267" s="276" t="e">
        <f t="shared" si="4"/>
        <v>#DIV/0!</v>
      </c>
      <c r="E267" s="277"/>
    </row>
    <row r="268" customHeight="1" spans="1:5">
      <c r="A268" s="278" t="s">
        <v>75</v>
      </c>
      <c r="B268" s="267">
        <v>0</v>
      </c>
      <c r="C268" s="267"/>
      <c r="D268" s="268" t="e">
        <f t="shared" si="4"/>
        <v>#DIV/0!</v>
      </c>
      <c r="E268" s="269"/>
    </row>
    <row r="269" customHeight="1" spans="1:5">
      <c r="A269" s="278" t="s">
        <v>76</v>
      </c>
      <c r="B269" s="267">
        <v>0</v>
      </c>
      <c r="C269" s="267"/>
      <c r="D269" s="268" t="e">
        <f t="shared" si="4"/>
        <v>#DIV/0!</v>
      </c>
      <c r="E269" s="269"/>
    </row>
    <row r="270" customHeight="1" spans="1:5">
      <c r="A270" s="278" t="s">
        <v>77</v>
      </c>
      <c r="B270" s="267">
        <v>0</v>
      </c>
      <c r="C270" s="267"/>
      <c r="D270" s="268" t="e">
        <f t="shared" si="4"/>
        <v>#DIV/0!</v>
      </c>
      <c r="E270" s="269"/>
    </row>
    <row r="271" customHeight="1" spans="1:5">
      <c r="A271" s="278" t="s">
        <v>84</v>
      </c>
      <c r="B271" s="267">
        <v>0</v>
      </c>
      <c r="C271" s="267"/>
      <c r="D271" s="268" t="e">
        <f t="shared" si="4"/>
        <v>#DIV/0!</v>
      </c>
      <c r="E271" s="269"/>
    </row>
    <row r="272" customHeight="1" spans="1:5">
      <c r="A272" s="278" t="s">
        <v>230</v>
      </c>
      <c r="B272" s="267">
        <v>0</v>
      </c>
      <c r="C272" s="267"/>
      <c r="D272" s="268" t="e">
        <f t="shared" si="4"/>
        <v>#DIV/0!</v>
      </c>
      <c r="E272" s="269"/>
    </row>
    <row r="273" customHeight="1" spans="1:5">
      <c r="A273" s="274" t="s">
        <v>231</v>
      </c>
      <c r="B273" s="275">
        <v>0</v>
      </c>
      <c r="C273" s="275">
        <f t="shared" ref="C273:C278" si="5">C274</f>
        <v>0</v>
      </c>
      <c r="D273" s="276" t="e">
        <f t="shared" si="4"/>
        <v>#DIV/0!</v>
      </c>
      <c r="E273" s="277"/>
    </row>
    <row r="274" customHeight="1" spans="1:5">
      <c r="A274" s="266" t="s">
        <v>232</v>
      </c>
      <c r="B274" s="267">
        <v>0</v>
      </c>
      <c r="C274" s="267"/>
      <c r="D274" s="268" t="e">
        <f t="shared" si="4"/>
        <v>#DIV/0!</v>
      </c>
      <c r="E274" s="269"/>
    </row>
    <row r="275" customHeight="1" spans="1:5">
      <c r="A275" s="270" t="s">
        <v>233</v>
      </c>
      <c r="B275" s="271">
        <v>1057</v>
      </c>
      <c r="C275" s="271">
        <f>SUM(C276,C278,C280,C282,C292)</f>
        <v>1100</v>
      </c>
      <c r="D275" s="272">
        <f t="shared" si="4"/>
        <v>1.0406811731315</v>
      </c>
      <c r="E275" s="273"/>
    </row>
    <row r="276" customHeight="1" spans="1:5">
      <c r="A276" s="274" t="s">
        <v>234</v>
      </c>
      <c r="B276" s="275">
        <v>0</v>
      </c>
      <c r="C276" s="275">
        <f t="shared" si="5"/>
        <v>0</v>
      </c>
      <c r="D276" s="276" t="e">
        <f t="shared" si="4"/>
        <v>#DIV/0!</v>
      </c>
      <c r="E276" s="277"/>
    </row>
    <row r="277" s="261" customFormat="1" customHeight="1" spans="1:40">
      <c r="A277" s="278" t="s">
        <v>235</v>
      </c>
      <c r="B277" s="267">
        <v>0</v>
      </c>
      <c r="C277" s="267"/>
      <c r="D277" s="268" t="e">
        <f t="shared" si="4"/>
        <v>#DIV/0!</v>
      </c>
      <c r="E277" s="269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customHeight="1" spans="1:5">
      <c r="A278" s="274" t="s">
        <v>236</v>
      </c>
      <c r="B278" s="275">
        <v>0</v>
      </c>
      <c r="C278" s="275">
        <f t="shared" si="5"/>
        <v>0</v>
      </c>
      <c r="D278" s="276" t="e">
        <f t="shared" si="4"/>
        <v>#DIV/0!</v>
      </c>
      <c r="E278" s="277"/>
    </row>
    <row r="279" customHeight="1" spans="1:5">
      <c r="A279" s="278" t="s">
        <v>237</v>
      </c>
      <c r="B279" s="267">
        <v>0</v>
      </c>
      <c r="C279" s="267"/>
      <c r="D279" s="268" t="e">
        <f t="shared" si="4"/>
        <v>#DIV/0!</v>
      </c>
      <c r="E279" s="269"/>
    </row>
    <row r="280" customHeight="1" spans="1:5">
      <c r="A280" s="274" t="s">
        <v>238</v>
      </c>
      <c r="B280" s="275">
        <v>0</v>
      </c>
      <c r="C280" s="275">
        <f>C281</f>
        <v>0</v>
      </c>
      <c r="D280" s="276" t="e">
        <f t="shared" si="4"/>
        <v>#DIV/0!</v>
      </c>
      <c r="E280" s="277"/>
    </row>
    <row r="281" customHeight="1" spans="1:5">
      <c r="A281" s="278" t="s">
        <v>239</v>
      </c>
      <c r="B281" s="267">
        <v>0</v>
      </c>
      <c r="C281" s="267"/>
      <c r="D281" s="268" t="e">
        <f t="shared" si="4"/>
        <v>#DIV/0!</v>
      </c>
      <c r="E281" s="269"/>
    </row>
    <row r="282" customHeight="1" spans="1:5">
      <c r="A282" s="274" t="s">
        <v>240</v>
      </c>
      <c r="B282" s="275">
        <v>0</v>
      </c>
      <c r="C282" s="275">
        <v>1100</v>
      </c>
      <c r="D282" s="276" t="e">
        <f t="shared" si="4"/>
        <v>#DIV/0!</v>
      </c>
      <c r="E282" s="277"/>
    </row>
    <row r="283" customHeight="1" spans="1:5">
      <c r="A283" s="278" t="s">
        <v>241</v>
      </c>
      <c r="B283" s="267">
        <v>0</v>
      </c>
      <c r="C283" s="267"/>
      <c r="D283" s="268" t="e">
        <f t="shared" si="4"/>
        <v>#DIV/0!</v>
      </c>
      <c r="E283" s="269"/>
    </row>
    <row r="284" customHeight="1" spans="1:5">
      <c r="A284" s="278" t="s">
        <v>242</v>
      </c>
      <c r="B284" s="267">
        <v>1057</v>
      </c>
      <c r="C284" s="267">
        <f>SUM(C285:C291)</f>
        <v>1100</v>
      </c>
      <c r="D284" s="268">
        <f t="shared" si="4"/>
        <v>1.0406811731315</v>
      </c>
      <c r="E284" s="269"/>
    </row>
    <row r="285" customHeight="1" spans="1:5">
      <c r="A285" s="278" t="s">
        <v>243</v>
      </c>
      <c r="B285" s="267">
        <v>0</v>
      </c>
      <c r="C285" s="267"/>
      <c r="D285" s="268" t="e">
        <f t="shared" si="4"/>
        <v>#DIV/0!</v>
      </c>
      <c r="E285" s="269"/>
    </row>
    <row r="286" customHeight="1" spans="1:5">
      <c r="A286" s="278" t="s">
        <v>244</v>
      </c>
      <c r="B286" s="267">
        <v>0</v>
      </c>
      <c r="C286" s="267"/>
      <c r="D286" s="268" t="e">
        <f t="shared" si="4"/>
        <v>#DIV/0!</v>
      </c>
      <c r="E286" s="269"/>
    </row>
    <row r="287" customHeight="1" spans="1:5">
      <c r="A287" s="278" t="s">
        <v>245</v>
      </c>
      <c r="B287" s="267">
        <v>859</v>
      </c>
      <c r="C287" s="267">
        <v>900</v>
      </c>
      <c r="D287" s="268">
        <f t="shared" si="4"/>
        <v>1.0477299185099</v>
      </c>
      <c r="E287" s="269"/>
    </row>
    <row r="288" customHeight="1" spans="1:5">
      <c r="A288" s="278" t="s">
        <v>246</v>
      </c>
      <c r="B288" s="267">
        <v>0</v>
      </c>
      <c r="C288" s="267"/>
      <c r="D288" s="268" t="e">
        <f t="shared" si="4"/>
        <v>#DIV/0!</v>
      </c>
      <c r="E288" s="269"/>
    </row>
    <row r="289" customHeight="1" spans="1:5">
      <c r="A289" s="278" t="s">
        <v>247</v>
      </c>
      <c r="B289" s="267">
        <v>198</v>
      </c>
      <c r="C289" s="267">
        <v>200</v>
      </c>
      <c r="D289" s="268">
        <f t="shared" si="4"/>
        <v>1.01010101010101</v>
      </c>
      <c r="E289" s="269"/>
    </row>
    <row r="290" customHeight="1" spans="1:5">
      <c r="A290" s="278" t="s">
        <v>248</v>
      </c>
      <c r="B290" s="267">
        <v>0</v>
      </c>
      <c r="C290" s="267"/>
      <c r="D290" s="268" t="e">
        <f t="shared" si="4"/>
        <v>#DIV/0!</v>
      </c>
      <c r="E290" s="269"/>
    </row>
    <row r="291" customHeight="1" spans="1:5">
      <c r="A291" s="278" t="s">
        <v>249</v>
      </c>
      <c r="B291" s="267">
        <v>0</v>
      </c>
      <c r="C291" s="267"/>
      <c r="D291" s="268" t="e">
        <f t="shared" si="4"/>
        <v>#DIV/0!</v>
      </c>
      <c r="E291" s="269"/>
    </row>
    <row r="292" customHeight="1" spans="1:5">
      <c r="A292" s="274" t="s">
        <v>250</v>
      </c>
      <c r="B292" s="275">
        <v>0</v>
      </c>
      <c r="C292" s="275">
        <f>C293</f>
        <v>0</v>
      </c>
      <c r="D292" s="276" t="e">
        <f t="shared" si="4"/>
        <v>#DIV/0!</v>
      </c>
      <c r="E292" s="277"/>
    </row>
    <row r="293" customHeight="1" spans="1:5">
      <c r="A293" s="278" t="s">
        <v>251</v>
      </c>
      <c r="B293" s="267">
        <v>0</v>
      </c>
      <c r="C293" s="267"/>
      <c r="D293" s="268" t="e">
        <f t="shared" si="4"/>
        <v>#DIV/0!</v>
      </c>
      <c r="E293" s="269"/>
    </row>
    <row r="294" customHeight="1" spans="1:5">
      <c r="A294" s="270" t="s">
        <v>252</v>
      </c>
      <c r="B294" s="271">
        <f>B295+B298+B309+B316+B324+B333+B347+B357+B367+B375+B381</f>
        <v>58314</v>
      </c>
      <c r="C294" s="271">
        <f>C295+C298+C309+C316+C324+C333+C347+C357+C367+C375+C381</f>
        <v>70000</v>
      </c>
      <c r="D294" s="272">
        <f t="shared" si="4"/>
        <v>1.20039784614329</v>
      </c>
      <c r="E294" s="273"/>
    </row>
    <row r="295" customHeight="1" spans="1:5">
      <c r="A295" s="274" t="s">
        <v>253</v>
      </c>
      <c r="B295" s="275">
        <v>0</v>
      </c>
      <c r="C295" s="275">
        <f>SUM(C296:C297)</f>
        <v>0</v>
      </c>
      <c r="D295" s="276" t="e">
        <f t="shared" si="4"/>
        <v>#DIV/0!</v>
      </c>
      <c r="E295" s="277"/>
    </row>
    <row r="296" customHeight="1" spans="1:5">
      <c r="A296" s="278" t="s">
        <v>254</v>
      </c>
      <c r="B296" s="267">
        <v>0</v>
      </c>
      <c r="C296" s="267"/>
      <c r="D296" s="268" t="e">
        <f t="shared" si="4"/>
        <v>#DIV/0!</v>
      </c>
      <c r="E296" s="269"/>
    </row>
    <row r="297" customHeight="1" spans="1:5">
      <c r="A297" s="278" t="s">
        <v>255</v>
      </c>
      <c r="B297" s="267">
        <v>0</v>
      </c>
      <c r="C297" s="267"/>
      <c r="D297" s="268" t="e">
        <f t="shared" si="4"/>
        <v>#DIV/0!</v>
      </c>
      <c r="E297" s="269"/>
    </row>
    <row r="298" customHeight="1" spans="1:5">
      <c r="A298" s="274" t="s">
        <v>256</v>
      </c>
      <c r="B298" s="275">
        <f>SUM(B299:B308)</f>
        <v>56429</v>
      </c>
      <c r="C298" s="275">
        <f>SUM(C299:C308)</f>
        <v>67552</v>
      </c>
      <c r="D298" s="276">
        <f t="shared" si="4"/>
        <v>1.19711495862057</v>
      </c>
      <c r="E298" s="277"/>
    </row>
    <row r="299" s="261" customFormat="1" customHeight="1" spans="1:40">
      <c r="A299" s="278" t="s">
        <v>75</v>
      </c>
      <c r="B299" s="267">
        <v>53336</v>
      </c>
      <c r="C299" s="267">
        <v>59552</v>
      </c>
      <c r="D299" s="268">
        <f t="shared" si="4"/>
        <v>1.11654417279136</v>
      </c>
      <c r="E299" s="269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customHeight="1" spans="1:5">
      <c r="A300" s="278" t="s">
        <v>76</v>
      </c>
      <c r="B300" s="267">
        <v>0</v>
      </c>
      <c r="C300" s="267"/>
      <c r="D300" s="268" t="e">
        <f t="shared" si="4"/>
        <v>#DIV/0!</v>
      </c>
      <c r="E300" s="269"/>
    </row>
    <row r="301" customHeight="1" spans="1:5">
      <c r="A301" s="278" t="s">
        <v>77</v>
      </c>
      <c r="B301" s="267">
        <v>0</v>
      </c>
      <c r="C301" s="267"/>
      <c r="D301" s="268" t="e">
        <f t="shared" si="4"/>
        <v>#DIV/0!</v>
      </c>
      <c r="E301" s="269"/>
    </row>
    <row r="302" customHeight="1" spans="1:5">
      <c r="A302" s="278" t="s">
        <v>116</v>
      </c>
      <c r="B302" s="267">
        <v>0</v>
      </c>
      <c r="C302" s="267"/>
      <c r="D302" s="268" t="e">
        <f t="shared" si="4"/>
        <v>#DIV/0!</v>
      </c>
      <c r="E302" s="269"/>
    </row>
    <row r="303" customHeight="1" spans="1:5">
      <c r="A303" s="278" t="s">
        <v>257</v>
      </c>
      <c r="B303" s="267">
        <v>160</v>
      </c>
      <c r="C303" s="267">
        <v>300</v>
      </c>
      <c r="D303" s="268">
        <f t="shared" si="4"/>
        <v>1.875</v>
      </c>
      <c r="E303" s="269"/>
    </row>
    <row r="304" customHeight="1" spans="1:5">
      <c r="A304" s="278" t="s">
        <v>258</v>
      </c>
      <c r="B304" s="267">
        <v>0</v>
      </c>
      <c r="C304" s="267"/>
      <c r="D304" s="268" t="e">
        <f t="shared" si="4"/>
        <v>#DIV/0!</v>
      </c>
      <c r="E304" s="269"/>
    </row>
    <row r="305" customHeight="1" spans="1:5">
      <c r="A305" s="278" t="s">
        <v>259</v>
      </c>
      <c r="B305" s="267">
        <v>0</v>
      </c>
      <c r="C305" s="267"/>
      <c r="D305" s="268" t="e">
        <f t="shared" si="4"/>
        <v>#DIV/0!</v>
      </c>
      <c r="E305" s="269"/>
    </row>
    <row r="306" s="261" customFormat="1" customHeight="1" spans="1:40">
      <c r="A306" s="278" t="s">
        <v>260</v>
      </c>
      <c r="B306" s="267">
        <v>0</v>
      </c>
      <c r="C306" s="267"/>
      <c r="D306" s="268" t="e">
        <f t="shared" si="4"/>
        <v>#DIV/0!</v>
      </c>
      <c r="E306" s="269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customHeight="1" spans="1:5">
      <c r="A307" s="278" t="s">
        <v>84</v>
      </c>
      <c r="B307" s="267">
        <v>0</v>
      </c>
      <c r="C307" s="267"/>
      <c r="D307" s="268" t="e">
        <f t="shared" si="4"/>
        <v>#DIV/0!</v>
      </c>
      <c r="E307" s="269"/>
    </row>
    <row r="308" customHeight="1" spans="1:5">
      <c r="A308" s="278" t="s">
        <v>261</v>
      </c>
      <c r="B308" s="267">
        <v>2933</v>
      </c>
      <c r="C308" s="267">
        <v>7700</v>
      </c>
      <c r="D308" s="268">
        <f t="shared" si="4"/>
        <v>2.62529832935561</v>
      </c>
      <c r="E308" s="269"/>
    </row>
    <row r="309" customHeight="1" spans="1:5">
      <c r="A309" s="274" t="s">
        <v>262</v>
      </c>
      <c r="B309" s="275">
        <v>60</v>
      </c>
      <c r="C309" s="275">
        <f>SUM(C310:C315)</f>
        <v>80</v>
      </c>
      <c r="D309" s="276">
        <f t="shared" si="4"/>
        <v>1.33333333333333</v>
      </c>
      <c r="E309" s="277"/>
    </row>
    <row r="310" customHeight="1" spans="1:5">
      <c r="A310" s="278" t="s">
        <v>75</v>
      </c>
      <c r="B310" s="267">
        <v>0</v>
      </c>
      <c r="C310" s="267"/>
      <c r="D310" s="268" t="e">
        <f t="shared" si="4"/>
        <v>#DIV/0!</v>
      </c>
      <c r="E310" s="269"/>
    </row>
    <row r="311" customHeight="1" spans="1:5">
      <c r="A311" s="278" t="s">
        <v>76</v>
      </c>
      <c r="B311" s="267">
        <v>0</v>
      </c>
      <c r="C311" s="267"/>
      <c r="D311" s="268" t="e">
        <f t="shared" si="4"/>
        <v>#DIV/0!</v>
      </c>
      <c r="E311" s="269"/>
    </row>
    <row r="312" customHeight="1" spans="1:5">
      <c r="A312" s="278" t="s">
        <v>77</v>
      </c>
      <c r="B312" s="267">
        <v>0</v>
      </c>
      <c r="C312" s="267"/>
      <c r="D312" s="268" t="e">
        <f t="shared" si="4"/>
        <v>#DIV/0!</v>
      </c>
      <c r="E312" s="269"/>
    </row>
    <row r="313" customHeight="1" spans="1:5">
      <c r="A313" s="278" t="s">
        <v>263</v>
      </c>
      <c r="B313" s="267">
        <v>0</v>
      </c>
      <c r="C313" s="267"/>
      <c r="D313" s="268" t="e">
        <f t="shared" si="4"/>
        <v>#DIV/0!</v>
      </c>
      <c r="E313" s="269"/>
    </row>
    <row r="314" customHeight="1" spans="1:5">
      <c r="A314" s="278" t="s">
        <v>84</v>
      </c>
      <c r="B314" s="267">
        <v>0</v>
      </c>
      <c r="C314" s="267"/>
      <c r="D314" s="268" t="e">
        <f t="shared" si="4"/>
        <v>#DIV/0!</v>
      </c>
      <c r="E314" s="269"/>
    </row>
    <row r="315" customHeight="1" spans="1:5">
      <c r="A315" s="278" t="s">
        <v>264</v>
      </c>
      <c r="B315" s="267">
        <v>60</v>
      </c>
      <c r="C315" s="267">
        <v>80</v>
      </c>
      <c r="D315" s="268">
        <f t="shared" ref="D315:D378" si="6">C315/B315</f>
        <v>1.33333333333333</v>
      </c>
      <c r="E315" s="269"/>
    </row>
    <row r="316" customHeight="1" spans="1:5">
      <c r="A316" s="274" t="s">
        <v>265</v>
      </c>
      <c r="B316" s="275">
        <v>0</v>
      </c>
      <c r="C316" s="275">
        <f>SUM(C317:C323)</f>
        <v>0</v>
      </c>
      <c r="D316" s="276" t="e">
        <f t="shared" si="6"/>
        <v>#DIV/0!</v>
      </c>
      <c r="E316" s="277"/>
    </row>
    <row r="317" customHeight="1" spans="1:5">
      <c r="A317" s="278" t="s">
        <v>75</v>
      </c>
      <c r="B317" s="267">
        <v>0</v>
      </c>
      <c r="C317" s="267"/>
      <c r="D317" s="268" t="e">
        <f t="shared" si="6"/>
        <v>#DIV/0!</v>
      </c>
      <c r="E317" s="269"/>
    </row>
    <row r="318" customHeight="1" spans="1:5">
      <c r="A318" s="278" t="s">
        <v>76</v>
      </c>
      <c r="B318" s="267">
        <v>0</v>
      </c>
      <c r="C318" s="267"/>
      <c r="D318" s="268" t="e">
        <f t="shared" si="6"/>
        <v>#DIV/0!</v>
      </c>
      <c r="E318" s="269"/>
    </row>
    <row r="319" customHeight="1" spans="1:5">
      <c r="A319" s="278" t="s">
        <v>77</v>
      </c>
      <c r="B319" s="267">
        <v>0</v>
      </c>
      <c r="C319" s="267"/>
      <c r="D319" s="268" t="e">
        <f t="shared" si="6"/>
        <v>#DIV/0!</v>
      </c>
      <c r="E319" s="269"/>
    </row>
    <row r="320" s="261" customFormat="1" customHeight="1" spans="1:40">
      <c r="A320" s="278" t="s">
        <v>266</v>
      </c>
      <c r="B320" s="267">
        <v>0</v>
      </c>
      <c r="C320" s="267"/>
      <c r="D320" s="268" t="e">
        <f t="shared" si="6"/>
        <v>#DIV/0!</v>
      </c>
      <c r="E320" s="269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customHeight="1" spans="1:5">
      <c r="A321" s="278" t="s">
        <v>267</v>
      </c>
      <c r="B321" s="267">
        <v>0</v>
      </c>
      <c r="C321" s="267"/>
      <c r="D321" s="268" t="e">
        <f t="shared" si="6"/>
        <v>#DIV/0!</v>
      </c>
      <c r="E321" s="269"/>
    </row>
    <row r="322" customHeight="1" spans="1:5">
      <c r="A322" s="278" t="s">
        <v>84</v>
      </c>
      <c r="B322" s="267">
        <v>0</v>
      </c>
      <c r="C322" s="267"/>
      <c r="D322" s="268" t="e">
        <f t="shared" si="6"/>
        <v>#DIV/0!</v>
      </c>
      <c r="E322" s="269"/>
    </row>
    <row r="323" customHeight="1" spans="1:5">
      <c r="A323" s="278" t="s">
        <v>268</v>
      </c>
      <c r="B323" s="267">
        <v>0</v>
      </c>
      <c r="C323" s="267"/>
      <c r="D323" s="268" t="e">
        <f t="shared" si="6"/>
        <v>#DIV/0!</v>
      </c>
      <c r="E323" s="269"/>
    </row>
    <row r="324" customHeight="1" spans="1:5">
      <c r="A324" s="274" t="s">
        <v>269</v>
      </c>
      <c r="B324" s="275">
        <v>0</v>
      </c>
      <c r="C324" s="275">
        <f>SUM(C325:C332)</f>
        <v>0</v>
      </c>
      <c r="D324" s="276" t="e">
        <f t="shared" si="6"/>
        <v>#DIV/0!</v>
      </c>
      <c r="E324" s="277"/>
    </row>
    <row r="325" customHeight="1" spans="1:5">
      <c r="A325" s="278" t="s">
        <v>75</v>
      </c>
      <c r="B325" s="267">
        <v>0</v>
      </c>
      <c r="C325" s="267"/>
      <c r="D325" s="268" t="e">
        <f t="shared" si="6"/>
        <v>#DIV/0!</v>
      </c>
      <c r="E325" s="269"/>
    </row>
    <row r="326" customHeight="1" spans="1:5">
      <c r="A326" s="278" t="s">
        <v>76</v>
      </c>
      <c r="B326" s="267">
        <v>0</v>
      </c>
      <c r="C326" s="267"/>
      <c r="D326" s="268" t="e">
        <f t="shared" si="6"/>
        <v>#DIV/0!</v>
      </c>
      <c r="E326" s="269"/>
    </row>
    <row r="327" customHeight="1" spans="1:5">
      <c r="A327" s="278" t="s">
        <v>77</v>
      </c>
      <c r="B327" s="267">
        <v>0</v>
      </c>
      <c r="C327" s="267"/>
      <c r="D327" s="268" t="e">
        <f t="shared" si="6"/>
        <v>#DIV/0!</v>
      </c>
      <c r="E327" s="269"/>
    </row>
    <row r="328" customHeight="1" spans="1:5">
      <c r="A328" s="278" t="s">
        <v>270</v>
      </c>
      <c r="B328" s="267">
        <v>0</v>
      </c>
      <c r="C328" s="267"/>
      <c r="D328" s="268" t="e">
        <f t="shared" si="6"/>
        <v>#DIV/0!</v>
      </c>
      <c r="E328" s="269"/>
    </row>
    <row r="329" s="261" customFormat="1" customHeight="1" spans="1:40">
      <c r="A329" s="278" t="s">
        <v>271</v>
      </c>
      <c r="B329" s="267">
        <v>0</v>
      </c>
      <c r="C329" s="267"/>
      <c r="D329" s="268" t="e">
        <f t="shared" si="6"/>
        <v>#DIV/0!</v>
      </c>
      <c r="E329" s="269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customHeight="1" spans="1:5">
      <c r="A330" s="278" t="s">
        <v>272</v>
      </c>
      <c r="B330" s="267">
        <v>0</v>
      </c>
      <c r="C330" s="267"/>
      <c r="D330" s="268" t="e">
        <f t="shared" si="6"/>
        <v>#DIV/0!</v>
      </c>
      <c r="E330" s="269"/>
    </row>
    <row r="331" customHeight="1" spans="1:5">
      <c r="A331" s="278" t="s">
        <v>84</v>
      </c>
      <c r="B331" s="267">
        <v>0</v>
      </c>
      <c r="C331" s="267"/>
      <c r="D331" s="268" t="e">
        <f t="shared" si="6"/>
        <v>#DIV/0!</v>
      </c>
      <c r="E331" s="269"/>
    </row>
    <row r="332" customHeight="1" spans="1:5">
      <c r="A332" s="278" t="s">
        <v>273</v>
      </c>
      <c r="B332" s="267">
        <v>0</v>
      </c>
      <c r="C332" s="267"/>
      <c r="D332" s="268" t="e">
        <f t="shared" si="6"/>
        <v>#DIV/0!</v>
      </c>
      <c r="E332" s="269"/>
    </row>
    <row r="333" customHeight="1" spans="1:5">
      <c r="A333" s="274" t="s">
        <v>274</v>
      </c>
      <c r="B333" s="275">
        <v>1816</v>
      </c>
      <c r="C333" s="275">
        <f>SUM(C334:C346)</f>
        <v>2309</v>
      </c>
      <c r="D333" s="276">
        <f t="shared" si="6"/>
        <v>1.27147577092511</v>
      </c>
      <c r="E333" s="277"/>
    </row>
    <row r="334" customHeight="1" spans="1:5">
      <c r="A334" s="278" t="s">
        <v>75</v>
      </c>
      <c r="B334" s="267">
        <v>1485</v>
      </c>
      <c r="C334" s="267">
        <v>1858</v>
      </c>
      <c r="D334" s="268">
        <f t="shared" si="6"/>
        <v>1.25117845117845</v>
      </c>
      <c r="E334" s="269"/>
    </row>
    <row r="335" customHeight="1" spans="1:5">
      <c r="A335" s="278" t="s">
        <v>76</v>
      </c>
      <c r="B335" s="267">
        <v>0</v>
      </c>
      <c r="C335" s="267"/>
      <c r="D335" s="268" t="e">
        <f t="shared" si="6"/>
        <v>#DIV/0!</v>
      </c>
      <c r="E335" s="269"/>
    </row>
    <row r="336" customHeight="1" spans="1:5">
      <c r="A336" s="278" t="s">
        <v>77</v>
      </c>
      <c r="B336" s="267">
        <v>0</v>
      </c>
      <c r="C336" s="267"/>
      <c r="D336" s="268" t="e">
        <f t="shared" si="6"/>
        <v>#DIV/0!</v>
      </c>
      <c r="E336" s="269"/>
    </row>
    <row r="337" customHeight="1" spans="1:5">
      <c r="A337" s="278" t="s">
        <v>275</v>
      </c>
      <c r="B337" s="267">
        <v>50</v>
      </c>
      <c r="C337" s="267">
        <v>60</v>
      </c>
      <c r="D337" s="268">
        <f t="shared" si="6"/>
        <v>1.2</v>
      </c>
      <c r="E337" s="269"/>
    </row>
    <row r="338" customHeight="1" spans="1:5">
      <c r="A338" s="278" t="s">
        <v>276</v>
      </c>
      <c r="B338" s="267">
        <v>7</v>
      </c>
      <c r="C338" s="267">
        <v>30</v>
      </c>
      <c r="D338" s="268">
        <f t="shared" si="6"/>
        <v>4.28571428571429</v>
      </c>
      <c r="E338" s="269"/>
    </row>
    <row r="339" customHeight="1" spans="1:5">
      <c r="A339" s="278" t="s">
        <v>277</v>
      </c>
      <c r="B339" s="267">
        <v>0</v>
      </c>
      <c r="C339" s="267">
        <v>45</v>
      </c>
      <c r="D339" s="268" t="e">
        <f t="shared" si="6"/>
        <v>#DIV/0!</v>
      </c>
      <c r="E339" s="269"/>
    </row>
    <row r="340" customHeight="1" spans="1:5">
      <c r="A340" s="278" t="s">
        <v>278</v>
      </c>
      <c r="B340" s="267">
        <v>80</v>
      </c>
      <c r="C340" s="267">
        <v>80</v>
      </c>
      <c r="D340" s="268">
        <f t="shared" si="6"/>
        <v>1</v>
      </c>
      <c r="E340" s="269"/>
    </row>
    <row r="341" customHeight="1" spans="1:5">
      <c r="A341" s="278" t="s">
        <v>279</v>
      </c>
      <c r="B341" s="267">
        <v>0</v>
      </c>
      <c r="C341" s="267"/>
      <c r="D341" s="268" t="e">
        <f t="shared" si="6"/>
        <v>#DIV/0!</v>
      </c>
      <c r="E341" s="269"/>
    </row>
    <row r="342" customHeight="1" spans="1:5">
      <c r="A342" s="278" t="s">
        <v>280</v>
      </c>
      <c r="B342" s="267">
        <v>31</v>
      </c>
      <c r="C342" s="267">
        <v>11</v>
      </c>
      <c r="D342" s="268">
        <f t="shared" si="6"/>
        <v>0.354838709677419</v>
      </c>
      <c r="E342" s="269"/>
    </row>
    <row r="343" s="261" customFormat="1" customHeight="1" spans="1:40">
      <c r="A343" s="278" t="s">
        <v>281</v>
      </c>
      <c r="B343" s="267">
        <v>38</v>
      </c>
      <c r="C343" s="267">
        <v>59</v>
      </c>
      <c r="D343" s="268">
        <f t="shared" si="6"/>
        <v>1.55263157894737</v>
      </c>
      <c r="E343" s="269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customHeight="1" spans="1:5">
      <c r="A344" s="278" t="s">
        <v>116</v>
      </c>
      <c r="B344" s="267">
        <v>23</v>
      </c>
      <c r="C344" s="267">
        <v>66</v>
      </c>
      <c r="D344" s="268">
        <f t="shared" si="6"/>
        <v>2.8695652173913</v>
      </c>
      <c r="E344" s="269"/>
    </row>
    <row r="345" customHeight="1" spans="1:5">
      <c r="A345" s="278" t="s">
        <v>84</v>
      </c>
      <c r="B345" s="267">
        <v>102</v>
      </c>
      <c r="C345" s="267">
        <v>100</v>
      </c>
      <c r="D345" s="268">
        <f t="shared" si="6"/>
        <v>0.980392156862745</v>
      </c>
      <c r="E345" s="269"/>
    </row>
    <row r="346" customHeight="1" spans="1:5">
      <c r="A346" s="278" t="s">
        <v>282</v>
      </c>
      <c r="B346" s="267">
        <v>0</v>
      </c>
      <c r="C346" s="267"/>
      <c r="D346" s="268" t="e">
        <f t="shared" si="6"/>
        <v>#DIV/0!</v>
      </c>
      <c r="E346" s="269"/>
    </row>
    <row r="347" customHeight="1" spans="1:5">
      <c r="A347" s="274" t="s">
        <v>283</v>
      </c>
      <c r="B347" s="275">
        <v>0</v>
      </c>
      <c r="C347" s="275">
        <f>SUM(C348:C356)</f>
        <v>0</v>
      </c>
      <c r="D347" s="276" t="e">
        <f t="shared" si="6"/>
        <v>#DIV/0!</v>
      </c>
      <c r="E347" s="277"/>
    </row>
    <row r="348" customHeight="1" spans="1:5">
      <c r="A348" s="278" t="s">
        <v>75</v>
      </c>
      <c r="B348" s="267">
        <v>0</v>
      </c>
      <c r="C348" s="267"/>
      <c r="D348" s="268" t="e">
        <f t="shared" si="6"/>
        <v>#DIV/0!</v>
      </c>
      <c r="E348" s="269"/>
    </row>
    <row r="349" customHeight="1" spans="1:5">
      <c r="A349" s="278" t="s">
        <v>76</v>
      </c>
      <c r="B349" s="267">
        <v>0</v>
      </c>
      <c r="C349" s="267"/>
      <c r="D349" s="268" t="e">
        <f t="shared" si="6"/>
        <v>#DIV/0!</v>
      </c>
      <c r="E349" s="269"/>
    </row>
    <row r="350" customHeight="1" spans="1:5">
      <c r="A350" s="278" t="s">
        <v>77</v>
      </c>
      <c r="B350" s="267">
        <v>0</v>
      </c>
      <c r="C350" s="267"/>
      <c r="D350" s="268" t="e">
        <f t="shared" si="6"/>
        <v>#DIV/0!</v>
      </c>
      <c r="E350" s="269"/>
    </row>
    <row r="351" customHeight="1" spans="1:5">
      <c r="A351" s="278" t="s">
        <v>284</v>
      </c>
      <c r="B351" s="267">
        <v>0</v>
      </c>
      <c r="C351" s="267"/>
      <c r="D351" s="268" t="e">
        <f t="shared" si="6"/>
        <v>#DIV/0!</v>
      </c>
      <c r="E351" s="269"/>
    </row>
    <row r="352" s="261" customFormat="1" customHeight="1" spans="1:40">
      <c r="A352" s="278" t="s">
        <v>285</v>
      </c>
      <c r="B352" s="267">
        <v>0</v>
      </c>
      <c r="C352" s="267"/>
      <c r="D352" s="268" t="e">
        <f t="shared" si="6"/>
        <v>#DIV/0!</v>
      </c>
      <c r="E352" s="269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customHeight="1" spans="1:5">
      <c r="A353" s="278" t="s">
        <v>286</v>
      </c>
      <c r="B353" s="267">
        <v>0</v>
      </c>
      <c r="C353" s="267"/>
      <c r="D353" s="268" t="e">
        <f t="shared" si="6"/>
        <v>#DIV/0!</v>
      </c>
      <c r="E353" s="269"/>
    </row>
    <row r="354" customHeight="1" spans="1:5">
      <c r="A354" s="278" t="s">
        <v>116</v>
      </c>
      <c r="B354" s="267">
        <v>0</v>
      </c>
      <c r="C354" s="267"/>
      <c r="D354" s="268" t="e">
        <f t="shared" si="6"/>
        <v>#DIV/0!</v>
      </c>
      <c r="E354" s="269"/>
    </row>
    <row r="355" customHeight="1" spans="1:5">
      <c r="A355" s="278" t="s">
        <v>84</v>
      </c>
      <c r="B355" s="267">
        <v>0</v>
      </c>
      <c r="C355" s="267"/>
      <c r="D355" s="268" t="e">
        <f t="shared" si="6"/>
        <v>#DIV/0!</v>
      </c>
      <c r="E355" s="269"/>
    </row>
    <row r="356" customHeight="1" spans="1:5">
      <c r="A356" s="278" t="s">
        <v>287</v>
      </c>
      <c r="B356" s="267">
        <v>0</v>
      </c>
      <c r="C356" s="267"/>
      <c r="D356" s="268" t="e">
        <f t="shared" si="6"/>
        <v>#DIV/0!</v>
      </c>
      <c r="E356" s="269"/>
    </row>
    <row r="357" customHeight="1" spans="1:5">
      <c r="A357" s="274" t="s">
        <v>288</v>
      </c>
      <c r="B357" s="275">
        <v>0</v>
      </c>
      <c r="C357" s="275">
        <f>SUM(C358:C366)</f>
        <v>0</v>
      </c>
      <c r="D357" s="276" t="e">
        <f t="shared" si="6"/>
        <v>#DIV/0!</v>
      </c>
      <c r="E357" s="277"/>
    </row>
    <row r="358" customHeight="1" spans="1:5">
      <c r="A358" s="278" t="s">
        <v>75</v>
      </c>
      <c r="B358" s="267">
        <v>0</v>
      </c>
      <c r="C358" s="267"/>
      <c r="D358" s="268" t="e">
        <f t="shared" si="6"/>
        <v>#DIV/0!</v>
      </c>
      <c r="E358" s="269"/>
    </row>
    <row r="359" customHeight="1" spans="1:5">
      <c r="A359" s="278" t="s">
        <v>76</v>
      </c>
      <c r="B359" s="267">
        <v>0</v>
      </c>
      <c r="C359" s="267"/>
      <c r="D359" s="268" t="e">
        <f t="shared" si="6"/>
        <v>#DIV/0!</v>
      </c>
      <c r="E359" s="269"/>
    </row>
    <row r="360" customHeight="1" spans="1:5">
      <c r="A360" s="278" t="s">
        <v>77</v>
      </c>
      <c r="B360" s="267">
        <v>0</v>
      </c>
      <c r="C360" s="267"/>
      <c r="D360" s="268" t="e">
        <f t="shared" si="6"/>
        <v>#DIV/0!</v>
      </c>
      <c r="E360" s="269"/>
    </row>
    <row r="361" s="261" customFormat="1" customHeight="1" spans="1:40">
      <c r="A361" s="278" t="s">
        <v>289</v>
      </c>
      <c r="B361" s="267">
        <v>0</v>
      </c>
      <c r="C361" s="267"/>
      <c r="D361" s="268" t="e">
        <f t="shared" si="6"/>
        <v>#DIV/0!</v>
      </c>
      <c r="E361" s="269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customHeight="1" spans="1:5">
      <c r="A362" s="278" t="s">
        <v>290</v>
      </c>
      <c r="B362" s="267">
        <v>0</v>
      </c>
      <c r="C362" s="267"/>
      <c r="D362" s="268" t="e">
        <f t="shared" si="6"/>
        <v>#DIV/0!</v>
      </c>
      <c r="E362" s="269"/>
    </row>
    <row r="363" customHeight="1" spans="1:5">
      <c r="A363" s="278" t="s">
        <v>291</v>
      </c>
      <c r="B363" s="267">
        <v>0</v>
      </c>
      <c r="C363" s="267"/>
      <c r="D363" s="268" t="e">
        <f t="shared" si="6"/>
        <v>#DIV/0!</v>
      </c>
      <c r="E363" s="269"/>
    </row>
    <row r="364" customHeight="1" spans="1:5">
      <c r="A364" s="278" t="s">
        <v>116</v>
      </c>
      <c r="B364" s="267">
        <v>0</v>
      </c>
      <c r="C364" s="267"/>
      <c r="D364" s="268" t="e">
        <f t="shared" si="6"/>
        <v>#DIV/0!</v>
      </c>
      <c r="E364" s="269"/>
    </row>
    <row r="365" customHeight="1" spans="1:5">
      <c r="A365" s="278" t="s">
        <v>84</v>
      </c>
      <c r="B365" s="267">
        <v>0</v>
      </c>
      <c r="C365" s="267"/>
      <c r="D365" s="268" t="e">
        <f t="shared" si="6"/>
        <v>#DIV/0!</v>
      </c>
      <c r="E365" s="269"/>
    </row>
    <row r="366" customHeight="1" spans="1:5">
      <c r="A366" s="278" t="s">
        <v>292</v>
      </c>
      <c r="B366" s="267">
        <v>0</v>
      </c>
      <c r="C366" s="267"/>
      <c r="D366" s="268" t="e">
        <f t="shared" si="6"/>
        <v>#DIV/0!</v>
      </c>
      <c r="E366" s="269"/>
    </row>
    <row r="367" customHeight="1" spans="1:5">
      <c r="A367" s="274" t="s">
        <v>293</v>
      </c>
      <c r="B367" s="275">
        <v>0</v>
      </c>
      <c r="C367" s="275">
        <f>SUM(C368:C374)</f>
        <v>0</v>
      </c>
      <c r="D367" s="276" t="e">
        <f t="shared" si="6"/>
        <v>#DIV/0!</v>
      </c>
      <c r="E367" s="277"/>
    </row>
    <row r="368" customHeight="1" spans="1:5">
      <c r="A368" s="278" t="s">
        <v>75</v>
      </c>
      <c r="B368" s="267">
        <v>0</v>
      </c>
      <c r="C368" s="267"/>
      <c r="D368" s="268" t="e">
        <f t="shared" si="6"/>
        <v>#DIV/0!</v>
      </c>
      <c r="E368" s="269"/>
    </row>
    <row r="369" s="261" customFormat="1" customHeight="1" spans="1:40">
      <c r="A369" s="278" t="s">
        <v>76</v>
      </c>
      <c r="B369" s="267">
        <v>0</v>
      </c>
      <c r="C369" s="267"/>
      <c r="D369" s="268" t="e">
        <f t="shared" si="6"/>
        <v>#DIV/0!</v>
      </c>
      <c r="E369" s="269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  <row r="370" customHeight="1" spans="1:5">
      <c r="A370" s="278" t="s">
        <v>77</v>
      </c>
      <c r="B370" s="267">
        <v>0</v>
      </c>
      <c r="C370" s="267"/>
      <c r="D370" s="268" t="e">
        <f t="shared" si="6"/>
        <v>#DIV/0!</v>
      </c>
      <c r="E370" s="269"/>
    </row>
    <row r="371" customHeight="1" spans="1:5">
      <c r="A371" s="278" t="s">
        <v>294</v>
      </c>
      <c r="B371" s="267">
        <v>0</v>
      </c>
      <c r="C371" s="267"/>
      <c r="D371" s="268" t="e">
        <f t="shared" si="6"/>
        <v>#DIV/0!</v>
      </c>
      <c r="E371" s="269"/>
    </row>
    <row r="372" customHeight="1" spans="1:5">
      <c r="A372" s="278" t="s">
        <v>295</v>
      </c>
      <c r="B372" s="267">
        <v>0</v>
      </c>
      <c r="C372" s="267"/>
      <c r="D372" s="268" t="e">
        <f t="shared" si="6"/>
        <v>#DIV/0!</v>
      </c>
      <c r="E372" s="269"/>
    </row>
    <row r="373" customHeight="1" spans="1:5">
      <c r="A373" s="278" t="s">
        <v>84</v>
      </c>
      <c r="B373" s="267">
        <v>0</v>
      </c>
      <c r="C373" s="267"/>
      <c r="D373" s="268" t="e">
        <f t="shared" si="6"/>
        <v>#DIV/0!</v>
      </c>
      <c r="E373" s="269"/>
    </row>
    <row r="374" customHeight="1" spans="1:5">
      <c r="A374" s="278" t="s">
        <v>296</v>
      </c>
      <c r="B374" s="267">
        <v>0</v>
      </c>
      <c r="C374" s="267"/>
      <c r="D374" s="268" t="e">
        <f t="shared" si="6"/>
        <v>#DIV/0!</v>
      </c>
      <c r="E374" s="269"/>
    </row>
    <row r="375" customHeight="1" spans="1:5">
      <c r="A375" s="274" t="s">
        <v>297</v>
      </c>
      <c r="B375" s="275">
        <v>0</v>
      </c>
      <c r="C375" s="275">
        <f>SUM(C376:C380)</f>
        <v>0</v>
      </c>
      <c r="D375" s="276" t="e">
        <f t="shared" si="6"/>
        <v>#DIV/0!</v>
      </c>
      <c r="E375" s="277"/>
    </row>
    <row r="376" customHeight="1" spans="1:5">
      <c r="A376" s="278" t="s">
        <v>75</v>
      </c>
      <c r="B376" s="267">
        <v>0</v>
      </c>
      <c r="C376" s="267"/>
      <c r="D376" s="268" t="e">
        <f t="shared" si="6"/>
        <v>#DIV/0!</v>
      </c>
      <c r="E376" s="269"/>
    </row>
    <row r="377" s="261" customFormat="1" customHeight="1" spans="1:40">
      <c r="A377" s="278" t="s">
        <v>76</v>
      </c>
      <c r="B377" s="267">
        <v>0</v>
      </c>
      <c r="C377" s="267"/>
      <c r="D377" s="268" t="e">
        <f t="shared" si="6"/>
        <v>#DIV/0!</v>
      </c>
      <c r="E377" s="269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</row>
    <row r="378" customHeight="1" spans="1:5">
      <c r="A378" s="278" t="s">
        <v>116</v>
      </c>
      <c r="B378" s="267">
        <v>0</v>
      </c>
      <c r="C378" s="267"/>
      <c r="D378" s="268" t="e">
        <f t="shared" si="6"/>
        <v>#DIV/0!</v>
      </c>
      <c r="E378" s="269"/>
    </row>
    <row r="379" customHeight="1" spans="1:5">
      <c r="A379" s="278" t="s">
        <v>298</v>
      </c>
      <c r="B379" s="267">
        <v>0</v>
      </c>
      <c r="C379" s="267"/>
      <c r="D379" s="268" t="e">
        <f t="shared" ref="D379:D442" si="7">C379/B379</f>
        <v>#DIV/0!</v>
      </c>
      <c r="E379" s="269"/>
    </row>
    <row r="380" customHeight="1" spans="1:5">
      <c r="A380" s="278" t="s">
        <v>299</v>
      </c>
      <c r="B380" s="267">
        <v>0</v>
      </c>
      <c r="C380" s="267"/>
      <c r="D380" s="268" t="e">
        <f t="shared" si="7"/>
        <v>#DIV/0!</v>
      </c>
      <c r="E380" s="269"/>
    </row>
    <row r="381" customHeight="1" spans="1:5">
      <c r="A381" s="274" t="s">
        <v>300</v>
      </c>
      <c r="B381" s="275">
        <v>9</v>
      </c>
      <c r="C381" s="275">
        <f>C382+C383</f>
        <v>59</v>
      </c>
      <c r="D381" s="276">
        <f t="shared" si="7"/>
        <v>6.55555555555556</v>
      </c>
      <c r="E381" s="277"/>
    </row>
    <row r="382" customHeight="1" spans="1:5">
      <c r="A382" s="278" t="s">
        <v>301</v>
      </c>
      <c r="B382" s="267">
        <v>0</v>
      </c>
      <c r="C382" s="267"/>
      <c r="D382" s="268" t="e">
        <f t="shared" si="7"/>
        <v>#DIV/0!</v>
      </c>
      <c r="E382" s="269"/>
    </row>
    <row r="383" customHeight="1" spans="1:5">
      <c r="A383" s="278" t="s">
        <v>302</v>
      </c>
      <c r="B383" s="267">
        <v>9</v>
      </c>
      <c r="C383" s="267">
        <v>59</v>
      </c>
      <c r="D383" s="268">
        <f t="shared" si="7"/>
        <v>6.55555555555556</v>
      </c>
      <c r="E383" s="269"/>
    </row>
    <row r="384" customHeight="1" spans="1:5">
      <c r="A384" s="270" t="s">
        <v>303</v>
      </c>
      <c r="B384" s="271">
        <f>B385+B390+B397+B403+B409+B413+B417+B421+B427+B434</f>
        <v>138011</v>
      </c>
      <c r="C384" s="271">
        <f>C385+C390+C397+C403+C409+C413+C417+C421+C427+C434</f>
        <v>138020</v>
      </c>
      <c r="D384" s="272">
        <f t="shared" si="7"/>
        <v>1.00006521219323</v>
      </c>
      <c r="E384" s="273"/>
    </row>
    <row r="385" customHeight="1" spans="1:5">
      <c r="A385" s="274" t="s">
        <v>304</v>
      </c>
      <c r="B385" s="275">
        <f>SUM(B386:B389)</f>
        <v>1258</v>
      </c>
      <c r="C385" s="275">
        <f>SUM(C386:C389)</f>
        <v>1374</v>
      </c>
      <c r="D385" s="276">
        <f t="shared" si="7"/>
        <v>1.09220985691574</v>
      </c>
      <c r="E385" s="277"/>
    </row>
    <row r="386" s="261" customFormat="1" customHeight="1" spans="1:40">
      <c r="A386" s="278" t="s">
        <v>75</v>
      </c>
      <c r="B386" s="267">
        <f>1123+11</f>
        <v>1134</v>
      </c>
      <c r="C386" s="267">
        <v>1094</v>
      </c>
      <c r="D386" s="268">
        <f t="shared" si="7"/>
        <v>0.964726631393298</v>
      </c>
      <c r="E386" s="269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</row>
    <row r="387" s="262" customFormat="1" customHeight="1" spans="1:40">
      <c r="A387" s="278" t="s">
        <v>76</v>
      </c>
      <c r="B387" s="279">
        <v>124</v>
      </c>
      <c r="C387" s="279">
        <v>195</v>
      </c>
      <c r="D387" s="268">
        <f t="shared" si="7"/>
        <v>1.57258064516129</v>
      </c>
      <c r="E387" s="269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</row>
    <row r="388" s="261" customFormat="1" customHeight="1" spans="1:40">
      <c r="A388" s="278" t="s">
        <v>77</v>
      </c>
      <c r="B388" s="267">
        <v>0</v>
      </c>
      <c r="C388" s="267"/>
      <c r="D388" s="268" t="e">
        <f t="shared" si="7"/>
        <v>#DIV/0!</v>
      </c>
      <c r="E388" s="269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</row>
    <row r="389" customHeight="1" spans="1:5">
      <c r="A389" s="278" t="s">
        <v>305</v>
      </c>
      <c r="B389" s="267">
        <v>0</v>
      </c>
      <c r="C389" s="267">
        <v>85</v>
      </c>
      <c r="D389" s="268" t="e">
        <f t="shared" si="7"/>
        <v>#DIV/0!</v>
      </c>
      <c r="E389" s="269"/>
    </row>
    <row r="390" customHeight="1" spans="1:5">
      <c r="A390" s="274" t="s">
        <v>306</v>
      </c>
      <c r="B390" s="275">
        <v>125217</v>
      </c>
      <c r="C390" s="275">
        <f>SUM(C391:C396)</f>
        <v>114433</v>
      </c>
      <c r="D390" s="276">
        <f t="shared" si="7"/>
        <v>0.913877508644992</v>
      </c>
      <c r="E390" s="277"/>
    </row>
    <row r="391" customHeight="1" spans="1:5">
      <c r="A391" s="278" t="s">
        <v>307</v>
      </c>
      <c r="B391" s="267">
        <v>16344</v>
      </c>
      <c r="C391" s="267">
        <v>18720</v>
      </c>
      <c r="D391" s="268">
        <f t="shared" si="7"/>
        <v>1.14537444933921</v>
      </c>
      <c r="E391" s="269"/>
    </row>
    <row r="392" customHeight="1" spans="1:5">
      <c r="A392" s="278" t="s">
        <v>308</v>
      </c>
      <c r="B392" s="267">
        <v>68190</v>
      </c>
      <c r="C392" s="267">
        <v>53410</v>
      </c>
      <c r="D392" s="268">
        <f t="shared" si="7"/>
        <v>0.783252676345505</v>
      </c>
      <c r="E392" s="269"/>
    </row>
    <row r="393" s="261" customFormat="1" customHeight="1" spans="1:40">
      <c r="A393" s="278" t="s">
        <v>309</v>
      </c>
      <c r="B393" s="267">
        <v>25917</v>
      </c>
      <c r="C393" s="267">
        <v>26990</v>
      </c>
      <c r="D393" s="268">
        <f t="shared" si="7"/>
        <v>1.0414013967666</v>
      </c>
      <c r="E393" s="269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</row>
    <row r="394" customHeight="1" spans="1:5">
      <c r="A394" s="278" t="s">
        <v>310</v>
      </c>
      <c r="B394" s="267">
        <v>11722</v>
      </c>
      <c r="C394" s="267">
        <v>12000</v>
      </c>
      <c r="D394" s="268">
        <f t="shared" si="7"/>
        <v>1.02371608940454</v>
      </c>
      <c r="E394" s="269"/>
    </row>
    <row r="395" customHeight="1" spans="1:5">
      <c r="A395" s="278" t="s">
        <v>311</v>
      </c>
      <c r="B395" s="267">
        <v>0</v>
      </c>
      <c r="C395" s="267"/>
      <c r="D395" s="268" t="e">
        <f t="shared" si="7"/>
        <v>#DIV/0!</v>
      </c>
      <c r="E395" s="269"/>
    </row>
    <row r="396" customHeight="1" spans="1:5">
      <c r="A396" s="278" t="s">
        <v>312</v>
      </c>
      <c r="B396" s="267">
        <v>3044</v>
      </c>
      <c r="C396" s="267">
        <v>3313</v>
      </c>
      <c r="D396" s="268">
        <f t="shared" si="7"/>
        <v>1.08837056504599</v>
      </c>
      <c r="E396" s="269"/>
    </row>
    <row r="397" customHeight="1" spans="1:5">
      <c r="A397" s="274" t="s">
        <v>313</v>
      </c>
      <c r="B397" s="275">
        <v>6460</v>
      </c>
      <c r="C397" s="275">
        <f>SUM(C398:C402)</f>
        <v>7313</v>
      </c>
      <c r="D397" s="276">
        <f t="shared" si="7"/>
        <v>1.13204334365325</v>
      </c>
      <c r="E397" s="277"/>
    </row>
    <row r="398" customHeight="1" spans="1:5">
      <c r="A398" s="278" t="s">
        <v>314</v>
      </c>
      <c r="B398" s="267">
        <v>0</v>
      </c>
      <c r="C398" s="267"/>
      <c r="D398" s="268" t="e">
        <f t="shared" si="7"/>
        <v>#DIV/0!</v>
      </c>
      <c r="E398" s="269"/>
    </row>
    <row r="399" customHeight="1" spans="1:5">
      <c r="A399" s="278" t="s">
        <v>315</v>
      </c>
      <c r="B399" s="267">
        <v>6460</v>
      </c>
      <c r="C399" s="267">
        <v>7313</v>
      </c>
      <c r="D399" s="268">
        <f t="shared" si="7"/>
        <v>1.13204334365325</v>
      </c>
      <c r="E399" s="269"/>
    </row>
    <row r="400" customHeight="1" spans="1:5">
      <c r="A400" s="278" t="s">
        <v>316</v>
      </c>
      <c r="B400" s="267">
        <v>0</v>
      </c>
      <c r="C400" s="267"/>
      <c r="D400" s="268" t="e">
        <f t="shared" si="7"/>
        <v>#DIV/0!</v>
      </c>
      <c r="E400" s="269"/>
    </row>
    <row r="401" customHeight="1" spans="1:5">
      <c r="A401" s="278" t="s">
        <v>317</v>
      </c>
      <c r="B401" s="267">
        <v>0</v>
      </c>
      <c r="C401" s="267"/>
      <c r="D401" s="268" t="e">
        <f t="shared" si="7"/>
        <v>#DIV/0!</v>
      </c>
      <c r="E401" s="269"/>
    </row>
    <row r="402" s="261" customFormat="1" customHeight="1" spans="1:40">
      <c r="A402" s="278" t="s">
        <v>318</v>
      </c>
      <c r="B402" s="267">
        <v>0</v>
      </c>
      <c r="C402" s="267"/>
      <c r="D402" s="268" t="e">
        <f t="shared" si="7"/>
        <v>#DIV/0!</v>
      </c>
      <c r="E402" s="269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</row>
    <row r="403" customHeight="1" spans="1:5">
      <c r="A403" s="274" t="s">
        <v>319</v>
      </c>
      <c r="B403" s="275">
        <v>0</v>
      </c>
      <c r="C403" s="275">
        <f>SUM(C404:C408)</f>
        <v>0</v>
      </c>
      <c r="D403" s="276" t="e">
        <f t="shared" si="7"/>
        <v>#DIV/0!</v>
      </c>
      <c r="E403" s="277"/>
    </row>
    <row r="404" customHeight="1" spans="1:5">
      <c r="A404" s="278" t="s">
        <v>320</v>
      </c>
      <c r="B404" s="267">
        <v>0</v>
      </c>
      <c r="C404" s="267"/>
      <c r="D404" s="268" t="e">
        <f t="shared" si="7"/>
        <v>#DIV/0!</v>
      </c>
      <c r="E404" s="269"/>
    </row>
    <row r="405" customHeight="1" spans="1:5">
      <c r="A405" s="278" t="s">
        <v>321</v>
      </c>
      <c r="B405" s="267">
        <v>0</v>
      </c>
      <c r="C405" s="267"/>
      <c r="D405" s="268" t="e">
        <f t="shared" si="7"/>
        <v>#DIV/0!</v>
      </c>
      <c r="E405" s="269"/>
    </row>
    <row r="406" customHeight="1" spans="1:5">
      <c r="A406" s="278" t="s">
        <v>322</v>
      </c>
      <c r="B406" s="267">
        <v>0</v>
      </c>
      <c r="C406" s="267"/>
      <c r="D406" s="268" t="e">
        <f t="shared" si="7"/>
        <v>#DIV/0!</v>
      </c>
      <c r="E406" s="269"/>
    </row>
    <row r="407" customHeight="1" spans="1:5">
      <c r="A407" s="278" t="s">
        <v>323</v>
      </c>
      <c r="B407" s="267">
        <v>0</v>
      </c>
      <c r="C407" s="267"/>
      <c r="D407" s="268" t="e">
        <f t="shared" si="7"/>
        <v>#DIV/0!</v>
      </c>
      <c r="E407" s="269"/>
    </row>
    <row r="408" customHeight="1" spans="1:5">
      <c r="A408" s="278" t="s">
        <v>324</v>
      </c>
      <c r="B408" s="267">
        <v>0</v>
      </c>
      <c r="C408" s="267"/>
      <c r="D408" s="268" t="e">
        <f t="shared" si="7"/>
        <v>#DIV/0!</v>
      </c>
      <c r="E408" s="269"/>
    </row>
    <row r="409" s="261" customFormat="1" customHeight="1" spans="1:40">
      <c r="A409" s="274" t="s">
        <v>325</v>
      </c>
      <c r="B409" s="275">
        <v>68</v>
      </c>
      <c r="C409" s="275">
        <f>SUM(C410:C412)</f>
        <v>84</v>
      </c>
      <c r="D409" s="276">
        <f t="shared" si="7"/>
        <v>1.23529411764706</v>
      </c>
      <c r="E409" s="27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</row>
    <row r="410" customHeight="1" spans="1:5">
      <c r="A410" s="278" t="s">
        <v>326</v>
      </c>
      <c r="B410" s="267">
        <v>68</v>
      </c>
      <c r="C410" s="267">
        <v>84</v>
      </c>
      <c r="D410" s="268">
        <f t="shared" si="7"/>
        <v>1.23529411764706</v>
      </c>
      <c r="E410" s="269"/>
    </row>
    <row r="411" customHeight="1" spans="1:5">
      <c r="A411" s="278" t="s">
        <v>327</v>
      </c>
      <c r="B411" s="267">
        <v>0</v>
      </c>
      <c r="C411" s="267"/>
      <c r="D411" s="268" t="e">
        <f t="shared" si="7"/>
        <v>#DIV/0!</v>
      </c>
      <c r="E411" s="269"/>
    </row>
    <row r="412" customHeight="1" spans="1:5">
      <c r="A412" s="278" t="s">
        <v>328</v>
      </c>
      <c r="B412" s="267">
        <v>0</v>
      </c>
      <c r="C412" s="267"/>
      <c r="D412" s="268" t="e">
        <f t="shared" si="7"/>
        <v>#DIV/0!</v>
      </c>
      <c r="E412" s="269"/>
    </row>
    <row r="413" customHeight="1" spans="1:5">
      <c r="A413" s="274" t="s">
        <v>329</v>
      </c>
      <c r="B413" s="275">
        <v>0</v>
      </c>
      <c r="C413" s="275">
        <f>SUM(C414:C416)</f>
        <v>0</v>
      </c>
      <c r="D413" s="276" t="e">
        <f t="shared" si="7"/>
        <v>#DIV/0!</v>
      </c>
      <c r="E413" s="277"/>
    </row>
    <row r="414" customHeight="1" spans="1:5">
      <c r="A414" s="278" t="s">
        <v>330</v>
      </c>
      <c r="B414" s="267">
        <v>0</v>
      </c>
      <c r="C414" s="267"/>
      <c r="D414" s="268" t="e">
        <f t="shared" si="7"/>
        <v>#DIV/0!</v>
      </c>
      <c r="E414" s="269"/>
    </row>
    <row r="415" customHeight="1" spans="1:5">
      <c r="A415" s="278" t="s">
        <v>331</v>
      </c>
      <c r="B415" s="267">
        <v>0</v>
      </c>
      <c r="C415" s="267"/>
      <c r="D415" s="268" t="e">
        <f t="shared" si="7"/>
        <v>#DIV/0!</v>
      </c>
      <c r="E415" s="269"/>
    </row>
    <row r="416" customHeight="1" spans="1:5">
      <c r="A416" s="278" t="s">
        <v>332</v>
      </c>
      <c r="B416" s="267">
        <v>0</v>
      </c>
      <c r="C416" s="267"/>
      <c r="D416" s="268" t="e">
        <f t="shared" si="7"/>
        <v>#DIV/0!</v>
      </c>
      <c r="E416" s="269"/>
    </row>
    <row r="417" customHeight="1" spans="1:5">
      <c r="A417" s="274" t="s">
        <v>333</v>
      </c>
      <c r="B417" s="275">
        <v>1138</v>
      </c>
      <c r="C417" s="275">
        <f>SUM(C418:C420)</f>
        <v>1712</v>
      </c>
      <c r="D417" s="276">
        <f t="shared" si="7"/>
        <v>1.50439367311072</v>
      </c>
      <c r="E417" s="277"/>
    </row>
    <row r="418" s="261" customFormat="1" customHeight="1" spans="1:40">
      <c r="A418" s="278" t="s">
        <v>334</v>
      </c>
      <c r="B418" s="267">
        <v>1138</v>
      </c>
      <c r="C418" s="267">
        <v>1712</v>
      </c>
      <c r="D418" s="268">
        <f t="shared" si="7"/>
        <v>1.50439367311072</v>
      </c>
      <c r="E418" s="269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</row>
    <row r="419" customHeight="1" spans="1:5">
      <c r="A419" s="278" t="s">
        <v>335</v>
      </c>
      <c r="B419" s="267">
        <v>0</v>
      </c>
      <c r="C419" s="267"/>
      <c r="D419" s="268" t="e">
        <f t="shared" si="7"/>
        <v>#DIV/0!</v>
      </c>
      <c r="E419" s="269"/>
    </row>
    <row r="420" customHeight="1" spans="1:5">
      <c r="A420" s="278" t="s">
        <v>336</v>
      </c>
      <c r="B420" s="267">
        <v>0</v>
      </c>
      <c r="C420" s="267"/>
      <c r="D420" s="268" t="e">
        <f t="shared" si="7"/>
        <v>#DIV/0!</v>
      </c>
      <c r="E420" s="269"/>
    </row>
    <row r="421" customHeight="1" spans="1:5">
      <c r="A421" s="274" t="s">
        <v>337</v>
      </c>
      <c r="B421" s="275">
        <v>3425</v>
      </c>
      <c r="C421" s="275">
        <f>SUM(C422:C426)</f>
        <v>3323</v>
      </c>
      <c r="D421" s="276">
        <f t="shared" si="7"/>
        <v>0.97021897810219</v>
      </c>
      <c r="E421" s="277"/>
    </row>
    <row r="422" s="261" customFormat="1" customHeight="1" spans="1:40">
      <c r="A422" s="278" t="s">
        <v>338</v>
      </c>
      <c r="B422" s="267">
        <v>2278</v>
      </c>
      <c r="C422" s="267">
        <v>2238</v>
      </c>
      <c r="D422" s="268">
        <f t="shared" si="7"/>
        <v>0.982440737489025</v>
      </c>
      <c r="E422" s="269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</row>
    <row r="423" customHeight="1" spans="1:5">
      <c r="A423" s="278" t="s">
        <v>339</v>
      </c>
      <c r="B423" s="267">
        <v>1147</v>
      </c>
      <c r="C423" s="267">
        <v>1085</v>
      </c>
      <c r="D423" s="268">
        <f t="shared" si="7"/>
        <v>0.945945945945946</v>
      </c>
      <c r="E423" s="269"/>
    </row>
    <row r="424" customHeight="1" spans="1:5">
      <c r="A424" s="278" t="s">
        <v>340</v>
      </c>
      <c r="B424" s="267">
        <v>0</v>
      </c>
      <c r="C424" s="267"/>
      <c r="D424" s="268" t="e">
        <f t="shared" si="7"/>
        <v>#DIV/0!</v>
      </c>
      <c r="E424" s="269"/>
    </row>
    <row r="425" customHeight="1" spans="1:5">
      <c r="A425" s="278" t="s">
        <v>341</v>
      </c>
      <c r="B425" s="267">
        <v>0</v>
      </c>
      <c r="C425" s="267"/>
      <c r="D425" s="268" t="e">
        <f t="shared" si="7"/>
        <v>#DIV/0!</v>
      </c>
      <c r="E425" s="269"/>
    </row>
    <row r="426" s="261" customFormat="1" customHeight="1" spans="1:40">
      <c r="A426" s="278" t="s">
        <v>342</v>
      </c>
      <c r="B426" s="267">
        <v>0</v>
      </c>
      <c r="C426" s="267"/>
      <c r="D426" s="268" t="e">
        <f t="shared" si="7"/>
        <v>#DIV/0!</v>
      </c>
      <c r="E426" s="269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</row>
    <row r="427" customHeight="1" spans="1:5">
      <c r="A427" s="274" t="s">
        <v>343</v>
      </c>
      <c r="B427" s="275">
        <v>190</v>
      </c>
      <c r="C427" s="275">
        <f>SUM(C428:C433)</f>
        <v>9535</v>
      </c>
      <c r="D427" s="276">
        <f t="shared" si="7"/>
        <v>50.1842105263158</v>
      </c>
      <c r="E427" s="277"/>
    </row>
    <row r="428" customHeight="1" spans="1:5">
      <c r="A428" s="278" t="s">
        <v>344</v>
      </c>
      <c r="B428" s="267">
        <v>0</v>
      </c>
      <c r="C428" s="267"/>
      <c r="D428" s="268" t="e">
        <f t="shared" si="7"/>
        <v>#DIV/0!</v>
      </c>
      <c r="E428" s="269"/>
    </row>
    <row r="429" customHeight="1" spans="1:5">
      <c r="A429" s="278" t="s">
        <v>345</v>
      </c>
      <c r="B429" s="267">
        <v>0</v>
      </c>
      <c r="C429" s="267"/>
      <c r="D429" s="268" t="e">
        <f t="shared" si="7"/>
        <v>#DIV/0!</v>
      </c>
      <c r="E429" s="269"/>
    </row>
    <row r="430" customHeight="1" spans="1:5">
      <c r="A430" s="278" t="s">
        <v>346</v>
      </c>
      <c r="B430" s="267">
        <v>0</v>
      </c>
      <c r="C430" s="267"/>
      <c r="D430" s="268" t="e">
        <f t="shared" si="7"/>
        <v>#DIV/0!</v>
      </c>
      <c r="E430" s="269"/>
    </row>
    <row r="431" customHeight="1" spans="1:5">
      <c r="A431" s="278" t="s">
        <v>347</v>
      </c>
      <c r="B431" s="267">
        <v>0</v>
      </c>
      <c r="C431" s="267"/>
      <c r="D431" s="268" t="e">
        <f t="shared" si="7"/>
        <v>#DIV/0!</v>
      </c>
      <c r="E431" s="269"/>
    </row>
    <row r="432" s="261" customFormat="1" customHeight="1" spans="1:40">
      <c r="A432" s="278" t="s">
        <v>348</v>
      </c>
      <c r="B432" s="267">
        <v>0</v>
      </c>
      <c r="C432" s="267"/>
      <c r="D432" s="268" t="e">
        <f t="shared" si="7"/>
        <v>#DIV/0!</v>
      </c>
      <c r="E432" s="269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</row>
    <row r="433" customHeight="1" spans="1:5">
      <c r="A433" s="278" t="s">
        <v>349</v>
      </c>
      <c r="B433" s="267">
        <v>190</v>
      </c>
      <c r="C433" s="267">
        <v>9535</v>
      </c>
      <c r="D433" s="268">
        <f t="shared" si="7"/>
        <v>50.1842105263158</v>
      </c>
      <c r="E433" s="269"/>
    </row>
    <row r="434" customHeight="1" spans="1:5">
      <c r="A434" s="274" t="s">
        <v>350</v>
      </c>
      <c r="B434" s="275">
        <v>255</v>
      </c>
      <c r="C434" s="275">
        <f>C435</f>
        <v>246</v>
      </c>
      <c r="D434" s="276">
        <f t="shared" si="7"/>
        <v>0.964705882352941</v>
      </c>
      <c r="E434" s="277"/>
    </row>
    <row r="435" customHeight="1" spans="1:5">
      <c r="A435" s="278" t="s">
        <v>351</v>
      </c>
      <c r="B435" s="267">
        <v>255</v>
      </c>
      <c r="C435" s="267">
        <v>246</v>
      </c>
      <c r="D435" s="268">
        <f t="shared" si="7"/>
        <v>0.964705882352941</v>
      </c>
      <c r="E435" s="269"/>
    </row>
    <row r="436" customHeight="1" spans="1:5">
      <c r="A436" s="270" t="s">
        <v>352</v>
      </c>
      <c r="B436" s="271">
        <v>1776</v>
      </c>
      <c r="C436" s="271">
        <f>SUM(C437,C442,C451,C457,C462,C467,C472,C479,C483,C487)</f>
        <v>6000</v>
      </c>
      <c r="D436" s="272">
        <f t="shared" si="7"/>
        <v>3.37837837837838</v>
      </c>
      <c r="E436" s="273"/>
    </row>
    <row r="437" customHeight="1" spans="1:5">
      <c r="A437" s="274" t="s">
        <v>353</v>
      </c>
      <c r="B437" s="275">
        <v>744</v>
      </c>
      <c r="C437" s="275">
        <f>SUM(C438:C441)</f>
        <v>710</v>
      </c>
      <c r="D437" s="276">
        <f t="shared" si="7"/>
        <v>0.954301075268817</v>
      </c>
      <c r="E437" s="277"/>
    </row>
    <row r="438" customHeight="1" spans="1:5">
      <c r="A438" s="278" t="s">
        <v>75</v>
      </c>
      <c r="B438" s="267">
        <v>550</v>
      </c>
      <c r="C438" s="267">
        <v>510</v>
      </c>
      <c r="D438" s="268">
        <f t="shared" si="7"/>
        <v>0.927272727272727</v>
      </c>
      <c r="E438" s="269"/>
    </row>
    <row r="439" s="261" customFormat="1" customHeight="1" spans="1:40">
      <c r="A439" s="278" t="s">
        <v>76</v>
      </c>
      <c r="B439" s="267">
        <v>0</v>
      </c>
      <c r="C439" s="267"/>
      <c r="D439" s="268" t="e">
        <f t="shared" si="7"/>
        <v>#DIV/0!</v>
      </c>
      <c r="E439" s="269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</row>
    <row r="440" s="262" customFormat="1" customHeight="1" spans="1:40">
      <c r="A440" s="278" t="s">
        <v>77</v>
      </c>
      <c r="B440" s="267">
        <v>0</v>
      </c>
      <c r="C440" s="267"/>
      <c r="D440" s="268" t="e">
        <f t="shared" si="7"/>
        <v>#DIV/0!</v>
      </c>
      <c r="E440" s="269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</row>
    <row r="441" s="261" customFormat="1" customHeight="1" spans="1:40">
      <c r="A441" s="278" t="s">
        <v>354</v>
      </c>
      <c r="B441" s="267">
        <v>194</v>
      </c>
      <c r="C441" s="267">
        <v>200</v>
      </c>
      <c r="D441" s="268">
        <f t="shared" si="7"/>
        <v>1.03092783505155</v>
      </c>
      <c r="E441" s="269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</row>
    <row r="442" customHeight="1" spans="1:5">
      <c r="A442" s="274" t="s">
        <v>355</v>
      </c>
      <c r="B442" s="275">
        <v>0</v>
      </c>
      <c r="C442" s="275">
        <f>SUM(C443:C450)</f>
        <v>0</v>
      </c>
      <c r="D442" s="276" t="e">
        <f t="shared" si="7"/>
        <v>#DIV/0!</v>
      </c>
      <c r="E442" s="277"/>
    </row>
    <row r="443" customHeight="1" spans="1:5">
      <c r="A443" s="278" t="s">
        <v>356</v>
      </c>
      <c r="B443" s="267">
        <v>0</v>
      </c>
      <c r="C443" s="267"/>
      <c r="D443" s="268" t="e">
        <f t="shared" ref="D443:D506" si="8">C443/B443</f>
        <v>#DIV/0!</v>
      </c>
      <c r="E443" s="269"/>
    </row>
    <row r="444" customHeight="1" spans="1:5">
      <c r="A444" s="278" t="s">
        <v>357</v>
      </c>
      <c r="B444" s="267">
        <v>0</v>
      </c>
      <c r="C444" s="267"/>
      <c r="D444" s="268" t="e">
        <f t="shared" si="8"/>
        <v>#DIV/0!</v>
      </c>
      <c r="E444" s="269"/>
    </row>
    <row r="445" customHeight="1" spans="1:5">
      <c r="A445" s="278" t="s">
        <v>358</v>
      </c>
      <c r="B445" s="267">
        <v>0</v>
      </c>
      <c r="C445" s="267"/>
      <c r="D445" s="268" t="e">
        <f t="shared" si="8"/>
        <v>#DIV/0!</v>
      </c>
      <c r="E445" s="269"/>
    </row>
    <row r="446" s="261" customFormat="1" customHeight="1" spans="1:40">
      <c r="A446" s="278" t="s">
        <v>359</v>
      </c>
      <c r="B446" s="267">
        <v>0</v>
      </c>
      <c r="C446" s="267"/>
      <c r="D446" s="268" t="e">
        <f t="shared" si="8"/>
        <v>#DIV/0!</v>
      </c>
      <c r="E446" s="269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</row>
    <row r="447" customHeight="1" spans="1:5">
      <c r="A447" s="278" t="s">
        <v>360</v>
      </c>
      <c r="B447" s="267">
        <v>0</v>
      </c>
      <c r="C447" s="267"/>
      <c r="D447" s="268" t="e">
        <f t="shared" si="8"/>
        <v>#DIV/0!</v>
      </c>
      <c r="E447" s="269"/>
    </row>
    <row r="448" customHeight="1" spans="1:5">
      <c r="A448" s="278" t="s">
        <v>361</v>
      </c>
      <c r="B448" s="267">
        <v>0</v>
      </c>
      <c r="C448" s="267"/>
      <c r="D448" s="268" t="e">
        <f t="shared" si="8"/>
        <v>#DIV/0!</v>
      </c>
      <c r="E448" s="269"/>
    </row>
    <row r="449" customHeight="1" spans="1:5">
      <c r="A449" s="278" t="s">
        <v>362</v>
      </c>
      <c r="B449" s="267">
        <v>0</v>
      </c>
      <c r="C449" s="267"/>
      <c r="D449" s="268" t="e">
        <f t="shared" si="8"/>
        <v>#DIV/0!</v>
      </c>
      <c r="E449" s="269"/>
    </row>
    <row r="450" customHeight="1" spans="1:5">
      <c r="A450" s="278" t="s">
        <v>363</v>
      </c>
      <c r="B450" s="267">
        <v>0</v>
      </c>
      <c r="C450" s="267"/>
      <c r="D450" s="268" t="e">
        <f t="shared" si="8"/>
        <v>#DIV/0!</v>
      </c>
      <c r="E450" s="269"/>
    </row>
    <row r="451" customHeight="1" spans="1:5">
      <c r="A451" s="274" t="s">
        <v>364</v>
      </c>
      <c r="B451" s="275">
        <v>0</v>
      </c>
      <c r="C451" s="275">
        <f>SUM(C452:C456)</f>
        <v>200</v>
      </c>
      <c r="D451" s="276" t="e">
        <f t="shared" si="8"/>
        <v>#DIV/0!</v>
      </c>
      <c r="E451" s="277"/>
    </row>
    <row r="452" customHeight="1" spans="1:5">
      <c r="A452" s="278" t="s">
        <v>356</v>
      </c>
      <c r="B452" s="267">
        <v>0</v>
      </c>
      <c r="C452" s="267"/>
      <c r="D452" s="268" t="e">
        <f t="shared" si="8"/>
        <v>#DIV/0!</v>
      </c>
      <c r="E452" s="269"/>
    </row>
    <row r="453" customHeight="1" spans="1:5">
      <c r="A453" s="278" t="s">
        <v>365</v>
      </c>
      <c r="B453" s="267">
        <v>0</v>
      </c>
      <c r="C453" s="267"/>
      <c r="D453" s="268" t="e">
        <f t="shared" si="8"/>
        <v>#DIV/0!</v>
      </c>
      <c r="E453" s="269"/>
    </row>
    <row r="454" customHeight="1" spans="1:5">
      <c r="A454" s="278" t="s">
        <v>366</v>
      </c>
      <c r="B454" s="267">
        <v>0</v>
      </c>
      <c r="C454" s="267">
        <v>200</v>
      </c>
      <c r="D454" s="268" t="e">
        <f t="shared" si="8"/>
        <v>#DIV/0!</v>
      </c>
      <c r="E454" s="269"/>
    </row>
    <row r="455" s="261" customFormat="1" customHeight="1" spans="1:40">
      <c r="A455" s="278" t="s">
        <v>367</v>
      </c>
      <c r="B455" s="267">
        <v>0</v>
      </c>
      <c r="C455" s="267"/>
      <c r="D455" s="268" t="e">
        <f t="shared" si="8"/>
        <v>#DIV/0!</v>
      </c>
      <c r="E455" s="269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</row>
    <row r="456" customHeight="1" spans="1:5">
      <c r="A456" s="278" t="s">
        <v>368</v>
      </c>
      <c r="B456" s="267">
        <v>0</v>
      </c>
      <c r="C456" s="267"/>
      <c r="D456" s="268" t="e">
        <f t="shared" si="8"/>
        <v>#DIV/0!</v>
      </c>
      <c r="E456" s="269"/>
    </row>
    <row r="457" customHeight="1" spans="1:5">
      <c r="A457" s="274" t="s">
        <v>369</v>
      </c>
      <c r="B457" s="275">
        <v>1031</v>
      </c>
      <c r="C457" s="275">
        <f>SUM(C458:C461)</f>
        <v>4068</v>
      </c>
      <c r="D457" s="276">
        <f t="shared" si="8"/>
        <v>3.94568380213385</v>
      </c>
      <c r="E457" s="277"/>
    </row>
    <row r="458" customHeight="1" spans="1:5">
      <c r="A458" s="278" t="s">
        <v>356</v>
      </c>
      <c r="B458" s="267">
        <v>0</v>
      </c>
      <c r="C458" s="267"/>
      <c r="D458" s="268" t="e">
        <f t="shared" si="8"/>
        <v>#DIV/0!</v>
      </c>
      <c r="E458" s="269"/>
    </row>
    <row r="459" customHeight="1" spans="1:5">
      <c r="A459" s="278" t="s">
        <v>370</v>
      </c>
      <c r="B459" s="267">
        <v>0</v>
      </c>
      <c r="C459" s="267">
        <v>32</v>
      </c>
      <c r="D459" s="268" t="e">
        <f t="shared" si="8"/>
        <v>#DIV/0!</v>
      </c>
      <c r="E459" s="269"/>
    </row>
    <row r="460" customHeight="1" spans="1:5">
      <c r="A460" s="278" t="s">
        <v>371</v>
      </c>
      <c r="B460" s="267">
        <v>0</v>
      </c>
      <c r="C460" s="267"/>
      <c r="D460" s="268" t="e">
        <f t="shared" si="8"/>
        <v>#DIV/0!</v>
      </c>
      <c r="E460" s="269"/>
    </row>
    <row r="461" s="261" customFormat="1" customHeight="1" spans="1:40">
      <c r="A461" s="278" t="s">
        <v>372</v>
      </c>
      <c r="B461" s="267">
        <v>1031</v>
      </c>
      <c r="C461" s="267">
        <v>4036</v>
      </c>
      <c r="D461" s="268">
        <f t="shared" si="8"/>
        <v>3.91464597478177</v>
      </c>
      <c r="E461" s="269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</row>
    <row r="462" customHeight="1" spans="1:5">
      <c r="A462" s="274" t="s">
        <v>373</v>
      </c>
      <c r="B462" s="275">
        <v>0</v>
      </c>
      <c r="C462" s="275">
        <f>SUM(C463:C466)</f>
        <v>0</v>
      </c>
      <c r="D462" s="276" t="e">
        <f t="shared" si="8"/>
        <v>#DIV/0!</v>
      </c>
      <c r="E462" s="277"/>
    </row>
    <row r="463" customHeight="1" spans="1:5">
      <c r="A463" s="278" t="s">
        <v>356</v>
      </c>
      <c r="B463" s="267">
        <v>0</v>
      </c>
      <c r="C463" s="267"/>
      <c r="D463" s="268" t="e">
        <f t="shared" si="8"/>
        <v>#DIV/0!</v>
      </c>
      <c r="E463" s="269"/>
    </row>
    <row r="464" customHeight="1" spans="1:5">
      <c r="A464" s="278" t="s">
        <v>374</v>
      </c>
      <c r="B464" s="267">
        <v>0</v>
      </c>
      <c r="C464" s="267"/>
      <c r="D464" s="268" t="e">
        <f t="shared" si="8"/>
        <v>#DIV/0!</v>
      </c>
      <c r="E464" s="269"/>
    </row>
    <row r="465" customHeight="1" spans="1:5">
      <c r="A465" s="278" t="s">
        <v>375</v>
      </c>
      <c r="B465" s="267">
        <v>0</v>
      </c>
      <c r="C465" s="267"/>
      <c r="D465" s="268" t="e">
        <f t="shared" si="8"/>
        <v>#DIV/0!</v>
      </c>
      <c r="E465" s="269"/>
    </row>
    <row r="466" s="261" customFormat="1" customHeight="1" spans="1:40">
      <c r="A466" s="278" t="s">
        <v>376</v>
      </c>
      <c r="B466" s="267">
        <v>0</v>
      </c>
      <c r="C466" s="267"/>
      <c r="D466" s="268" t="e">
        <f t="shared" si="8"/>
        <v>#DIV/0!</v>
      </c>
      <c r="E466" s="269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</row>
    <row r="467" customHeight="1" spans="1:5">
      <c r="A467" s="274" t="s">
        <v>377</v>
      </c>
      <c r="B467" s="275">
        <v>0</v>
      </c>
      <c r="C467" s="275">
        <f>SUM(C468:C471)</f>
        <v>0</v>
      </c>
      <c r="D467" s="276" t="e">
        <f t="shared" si="8"/>
        <v>#DIV/0!</v>
      </c>
      <c r="E467" s="277"/>
    </row>
    <row r="468" customHeight="1" spans="1:5">
      <c r="A468" s="278" t="s">
        <v>378</v>
      </c>
      <c r="B468" s="267">
        <v>0</v>
      </c>
      <c r="C468" s="267"/>
      <c r="D468" s="268" t="e">
        <f t="shared" si="8"/>
        <v>#DIV/0!</v>
      </c>
      <c r="E468" s="269"/>
    </row>
    <row r="469" customHeight="1" spans="1:5">
      <c r="A469" s="278" t="s">
        <v>379</v>
      </c>
      <c r="B469" s="267">
        <v>0</v>
      </c>
      <c r="C469" s="267"/>
      <c r="D469" s="268" t="e">
        <f t="shared" si="8"/>
        <v>#DIV/0!</v>
      </c>
      <c r="E469" s="269"/>
    </row>
    <row r="470" customHeight="1" spans="1:5">
      <c r="A470" s="278" t="s">
        <v>380</v>
      </c>
      <c r="B470" s="267">
        <v>0</v>
      </c>
      <c r="C470" s="267"/>
      <c r="D470" s="268" t="e">
        <f t="shared" si="8"/>
        <v>#DIV/0!</v>
      </c>
      <c r="E470" s="269"/>
    </row>
    <row r="471" s="261" customFormat="1" customHeight="1" spans="1:40">
      <c r="A471" s="278" t="s">
        <v>381</v>
      </c>
      <c r="B471" s="267">
        <v>0</v>
      </c>
      <c r="C471" s="267"/>
      <c r="D471" s="268" t="e">
        <f t="shared" si="8"/>
        <v>#DIV/0!</v>
      </c>
      <c r="E471" s="269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</row>
    <row r="472" customHeight="1" spans="1:5">
      <c r="A472" s="274" t="s">
        <v>382</v>
      </c>
      <c r="B472" s="275">
        <v>1</v>
      </c>
      <c r="C472" s="275">
        <f>SUM(C473:C478)</f>
        <v>130</v>
      </c>
      <c r="D472" s="276">
        <f t="shared" si="8"/>
        <v>130</v>
      </c>
      <c r="E472" s="277"/>
    </row>
    <row r="473" customHeight="1" spans="1:5">
      <c r="A473" s="278" t="s">
        <v>356</v>
      </c>
      <c r="B473" s="267">
        <v>0</v>
      </c>
      <c r="C473" s="267"/>
      <c r="D473" s="268" t="e">
        <f t="shared" si="8"/>
        <v>#DIV/0!</v>
      </c>
      <c r="E473" s="269"/>
    </row>
    <row r="474" s="261" customFormat="1" customHeight="1" spans="1:40">
      <c r="A474" s="278" t="s">
        <v>383</v>
      </c>
      <c r="B474" s="267">
        <v>1</v>
      </c>
      <c r="C474" s="267"/>
      <c r="D474" s="268">
        <f t="shared" si="8"/>
        <v>0</v>
      </c>
      <c r="E474" s="269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</row>
    <row r="475" customHeight="1" spans="1:5">
      <c r="A475" s="278" t="s">
        <v>384</v>
      </c>
      <c r="B475" s="267">
        <v>0</v>
      </c>
      <c r="C475" s="267"/>
      <c r="D475" s="268" t="e">
        <f t="shared" si="8"/>
        <v>#DIV/0!</v>
      </c>
      <c r="E475" s="269"/>
    </row>
    <row r="476" customHeight="1" spans="1:5">
      <c r="A476" s="278" t="s">
        <v>385</v>
      </c>
      <c r="B476" s="267">
        <v>0</v>
      </c>
      <c r="C476" s="267"/>
      <c r="D476" s="268" t="e">
        <f t="shared" si="8"/>
        <v>#DIV/0!</v>
      </c>
      <c r="E476" s="269"/>
    </row>
    <row r="477" customHeight="1" spans="1:5">
      <c r="A477" s="278" t="s">
        <v>386</v>
      </c>
      <c r="B477" s="267">
        <v>0</v>
      </c>
      <c r="C477" s="267"/>
      <c r="D477" s="268" t="e">
        <f t="shared" si="8"/>
        <v>#DIV/0!</v>
      </c>
      <c r="E477" s="269"/>
    </row>
    <row r="478" customHeight="1" spans="1:5">
      <c r="A478" s="278" t="s">
        <v>387</v>
      </c>
      <c r="B478" s="267">
        <v>0</v>
      </c>
      <c r="C478" s="267">
        <v>130</v>
      </c>
      <c r="D478" s="268" t="e">
        <f t="shared" si="8"/>
        <v>#DIV/0!</v>
      </c>
      <c r="E478" s="269"/>
    </row>
    <row r="479" customHeight="1" spans="1:5">
      <c r="A479" s="274" t="s">
        <v>388</v>
      </c>
      <c r="B479" s="275">
        <v>0</v>
      </c>
      <c r="C479" s="275">
        <f>SUM(C480:C482)</f>
        <v>892</v>
      </c>
      <c r="D479" s="276" t="e">
        <f t="shared" si="8"/>
        <v>#DIV/0!</v>
      </c>
      <c r="E479" s="277"/>
    </row>
    <row r="480" customHeight="1" spans="1:5">
      <c r="A480" s="278" t="s">
        <v>389</v>
      </c>
      <c r="B480" s="267">
        <v>0</v>
      </c>
      <c r="C480" s="267"/>
      <c r="D480" s="268" t="e">
        <f t="shared" si="8"/>
        <v>#DIV/0!</v>
      </c>
      <c r="E480" s="269"/>
    </row>
    <row r="481" s="261" customFormat="1" customHeight="1" spans="1:40">
      <c r="A481" s="278" t="s">
        <v>390</v>
      </c>
      <c r="B481" s="267">
        <v>0</v>
      </c>
      <c r="C481" s="267"/>
      <c r="D481" s="268" t="e">
        <f t="shared" si="8"/>
        <v>#DIV/0!</v>
      </c>
      <c r="E481" s="269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</row>
    <row r="482" customHeight="1" spans="1:5">
      <c r="A482" s="278" t="s">
        <v>391</v>
      </c>
      <c r="B482" s="267">
        <v>0</v>
      </c>
      <c r="C482" s="267">
        <v>892</v>
      </c>
      <c r="D482" s="268" t="e">
        <f t="shared" si="8"/>
        <v>#DIV/0!</v>
      </c>
      <c r="E482" s="269"/>
    </row>
    <row r="483" customHeight="1" spans="1:5">
      <c r="A483" s="274" t="s">
        <v>392</v>
      </c>
      <c r="B483" s="275">
        <v>0</v>
      </c>
      <c r="C483" s="275">
        <f>C484+C485+C486</f>
        <v>0</v>
      </c>
      <c r="D483" s="276" t="e">
        <f t="shared" si="8"/>
        <v>#DIV/0!</v>
      </c>
      <c r="E483" s="277"/>
    </row>
    <row r="484" customHeight="1" spans="1:5">
      <c r="A484" s="278" t="s">
        <v>393</v>
      </c>
      <c r="B484" s="267">
        <v>0</v>
      </c>
      <c r="C484" s="267"/>
      <c r="D484" s="268" t="e">
        <f t="shared" si="8"/>
        <v>#DIV/0!</v>
      </c>
      <c r="E484" s="269"/>
    </row>
    <row r="485" s="261" customFormat="1" customHeight="1" spans="1:40">
      <c r="A485" s="278" t="s">
        <v>394</v>
      </c>
      <c r="B485" s="267">
        <v>0</v>
      </c>
      <c r="C485" s="267"/>
      <c r="D485" s="268" t="e">
        <f t="shared" si="8"/>
        <v>#DIV/0!</v>
      </c>
      <c r="E485" s="269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</row>
    <row r="486" customHeight="1" spans="1:5">
      <c r="A486" s="278" t="s">
        <v>395</v>
      </c>
      <c r="B486" s="267">
        <v>0</v>
      </c>
      <c r="C486" s="267"/>
      <c r="D486" s="268" t="e">
        <f t="shared" si="8"/>
        <v>#DIV/0!</v>
      </c>
      <c r="E486" s="269"/>
    </row>
    <row r="487" customHeight="1" spans="1:5">
      <c r="A487" s="274" t="s">
        <v>396</v>
      </c>
      <c r="B487" s="275">
        <v>0</v>
      </c>
      <c r="C487" s="275">
        <f>SUM(C488:C491)</f>
        <v>0</v>
      </c>
      <c r="D487" s="276" t="e">
        <f t="shared" si="8"/>
        <v>#DIV/0!</v>
      </c>
      <c r="E487" s="277"/>
    </row>
    <row r="488" s="261" customFormat="1" customHeight="1" spans="1:40">
      <c r="A488" s="278" t="s">
        <v>397</v>
      </c>
      <c r="B488" s="267">
        <v>0</v>
      </c>
      <c r="C488" s="267"/>
      <c r="D488" s="268" t="e">
        <f t="shared" si="8"/>
        <v>#DIV/0!</v>
      </c>
      <c r="E488" s="269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</row>
    <row r="489" customHeight="1" spans="1:5">
      <c r="A489" s="278" t="s">
        <v>398</v>
      </c>
      <c r="B489" s="267">
        <v>0</v>
      </c>
      <c r="C489" s="267"/>
      <c r="D489" s="268" t="e">
        <f t="shared" si="8"/>
        <v>#DIV/0!</v>
      </c>
      <c r="E489" s="269"/>
    </row>
    <row r="490" customHeight="1" spans="1:5">
      <c r="A490" s="278" t="s">
        <v>399</v>
      </c>
      <c r="B490" s="267">
        <v>0</v>
      </c>
      <c r="C490" s="267"/>
      <c r="D490" s="268" t="e">
        <f t="shared" si="8"/>
        <v>#DIV/0!</v>
      </c>
      <c r="E490" s="269"/>
    </row>
    <row r="491" customHeight="1" spans="1:5">
      <c r="A491" s="278" t="s">
        <v>400</v>
      </c>
      <c r="B491" s="267">
        <v>0</v>
      </c>
      <c r="C491" s="267"/>
      <c r="D491" s="268" t="e">
        <f t="shared" si="8"/>
        <v>#DIV/0!</v>
      </c>
      <c r="E491" s="269"/>
    </row>
    <row r="492" customHeight="1" spans="1:5">
      <c r="A492" s="270" t="s">
        <v>401</v>
      </c>
      <c r="B492" s="271">
        <v>9670</v>
      </c>
      <c r="C492" s="271">
        <f>SUM(C493,C509,C517,C528,C537,C545)</f>
        <v>14000</v>
      </c>
      <c r="D492" s="272">
        <f t="shared" si="8"/>
        <v>1.44777662874871</v>
      </c>
      <c r="E492" s="273"/>
    </row>
    <row r="493" s="262" customFormat="1" customHeight="1" spans="1:40">
      <c r="A493" s="274" t="s">
        <v>402</v>
      </c>
      <c r="B493" s="275">
        <v>1979</v>
      </c>
      <c r="C493" s="275">
        <f>SUM(C494:C508)</f>
        <v>7200</v>
      </c>
      <c r="D493" s="276">
        <f t="shared" si="8"/>
        <v>3.63820111167256</v>
      </c>
      <c r="E493" s="27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</row>
    <row r="494" s="261" customFormat="1" customHeight="1" spans="1:40">
      <c r="A494" s="278" t="s">
        <v>75</v>
      </c>
      <c r="B494" s="267">
        <v>874</v>
      </c>
      <c r="C494" s="267">
        <v>920</v>
      </c>
      <c r="D494" s="268">
        <f t="shared" si="8"/>
        <v>1.05263157894737</v>
      </c>
      <c r="E494" s="269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</row>
    <row r="495" customHeight="1" spans="1:5">
      <c r="A495" s="278" t="s">
        <v>76</v>
      </c>
      <c r="B495" s="267">
        <v>4</v>
      </c>
      <c r="C495" s="267"/>
      <c r="D495" s="268">
        <f t="shared" si="8"/>
        <v>0</v>
      </c>
      <c r="E495" s="269"/>
    </row>
    <row r="496" customHeight="1" spans="1:5">
      <c r="A496" s="278" t="s">
        <v>77</v>
      </c>
      <c r="B496" s="267">
        <v>0</v>
      </c>
      <c r="C496" s="267"/>
      <c r="D496" s="268" t="e">
        <f t="shared" si="8"/>
        <v>#DIV/0!</v>
      </c>
      <c r="E496" s="269"/>
    </row>
    <row r="497" customHeight="1" spans="1:5">
      <c r="A497" s="278" t="s">
        <v>403</v>
      </c>
      <c r="B497" s="267">
        <v>484</v>
      </c>
      <c r="C497" s="267">
        <v>580</v>
      </c>
      <c r="D497" s="268">
        <f t="shared" si="8"/>
        <v>1.19834710743802</v>
      </c>
      <c r="E497" s="269"/>
    </row>
    <row r="498" customHeight="1" spans="1:5">
      <c r="A498" s="278" t="s">
        <v>404</v>
      </c>
      <c r="B498" s="267">
        <v>0</v>
      </c>
      <c r="C498" s="267"/>
      <c r="D498" s="268" t="e">
        <f t="shared" si="8"/>
        <v>#DIV/0!</v>
      </c>
      <c r="E498" s="269"/>
    </row>
    <row r="499" customHeight="1" spans="1:5">
      <c r="A499" s="278" t="s">
        <v>405</v>
      </c>
      <c r="B499" s="267">
        <v>0</v>
      </c>
      <c r="C499" s="267"/>
      <c r="D499" s="268" t="e">
        <f t="shared" si="8"/>
        <v>#DIV/0!</v>
      </c>
      <c r="E499" s="269"/>
    </row>
    <row r="500" customHeight="1" spans="1:5">
      <c r="A500" s="278" t="s">
        <v>406</v>
      </c>
      <c r="B500" s="267">
        <v>0</v>
      </c>
      <c r="C500" s="267"/>
      <c r="D500" s="268" t="e">
        <f t="shared" si="8"/>
        <v>#DIV/0!</v>
      </c>
      <c r="E500" s="269"/>
    </row>
    <row r="501" customHeight="1" spans="1:5">
      <c r="A501" s="278" t="s">
        <v>407</v>
      </c>
      <c r="B501" s="267">
        <v>5</v>
      </c>
      <c r="C501" s="267"/>
      <c r="D501" s="268">
        <f t="shared" si="8"/>
        <v>0</v>
      </c>
      <c r="E501" s="269"/>
    </row>
    <row r="502" customHeight="1" spans="1:5">
      <c r="A502" s="278" t="s">
        <v>408</v>
      </c>
      <c r="B502" s="279">
        <v>472</v>
      </c>
      <c r="C502" s="279">
        <v>1000</v>
      </c>
      <c r="D502" s="268">
        <f t="shared" si="8"/>
        <v>2.11864406779661</v>
      </c>
      <c r="E502" s="269"/>
    </row>
    <row r="503" customHeight="1" spans="1:5">
      <c r="A503" s="278" t="s">
        <v>409</v>
      </c>
      <c r="B503" s="267">
        <v>0</v>
      </c>
      <c r="C503" s="267"/>
      <c r="D503" s="268" t="e">
        <f t="shared" si="8"/>
        <v>#DIV/0!</v>
      </c>
      <c r="E503" s="269"/>
    </row>
    <row r="504" customHeight="1" spans="1:5">
      <c r="A504" s="278" t="s">
        <v>410</v>
      </c>
      <c r="B504" s="267">
        <v>0</v>
      </c>
      <c r="C504" s="267">
        <v>50</v>
      </c>
      <c r="D504" s="268" t="e">
        <f t="shared" si="8"/>
        <v>#DIV/0!</v>
      </c>
      <c r="E504" s="269"/>
    </row>
    <row r="505" customHeight="1" spans="1:5">
      <c r="A505" s="278" t="s">
        <v>411</v>
      </c>
      <c r="B505" s="267">
        <v>0</v>
      </c>
      <c r="C505" s="267"/>
      <c r="D505" s="268" t="e">
        <f t="shared" si="8"/>
        <v>#DIV/0!</v>
      </c>
      <c r="E505" s="269"/>
    </row>
    <row r="506" customHeight="1" spans="1:5">
      <c r="A506" s="278" t="s">
        <v>412</v>
      </c>
      <c r="B506" s="267">
        <v>0</v>
      </c>
      <c r="C506" s="267"/>
      <c r="D506" s="268" t="e">
        <f t="shared" si="8"/>
        <v>#DIV/0!</v>
      </c>
      <c r="E506" s="269"/>
    </row>
    <row r="507" customHeight="1" spans="1:5">
      <c r="A507" s="278" t="s">
        <v>413</v>
      </c>
      <c r="B507" s="267">
        <v>0</v>
      </c>
      <c r="C507" s="267">
        <v>1200</v>
      </c>
      <c r="D507" s="268" t="e">
        <f t="shared" ref="D507:D570" si="9">C507/B507</f>
        <v>#DIV/0!</v>
      </c>
      <c r="E507" s="269"/>
    </row>
    <row r="508" customHeight="1" spans="1:5">
      <c r="A508" s="278" t="s">
        <v>414</v>
      </c>
      <c r="B508" s="267">
        <v>140</v>
      </c>
      <c r="C508" s="267">
        <v>3450</v>
      </c>
      <c r="D508" s="268">
        <f t="shared" si="9"/>
        <v>24.6428571428571</v>
      </c>
      <c r="E508" s="269"/>
    </row>
    <row r="509" s="261" customFormat="1" customHeight="1" spans="1:40">
      <c r="A509" s="274" t="s">
        <v>415</v>
      </c>
      <c r="B509" s="275">
        <v>0</v>
      </c>
      <c r="C509" s="275">
        <f>SUM(C510:C516)</f>
        <v>60</v>
      </c>
      <c r="D509" s="276" t="e">
        <f t="shared" si="9"/>
        <v>#DIV/0!</v>
      </c>
      <c r="E509" s="27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</row>
    <row r="510" customHeight="1" spans="1:5">
      <c r="A510" s="278" t="s">
        <v>75</v>
      </c>
      <c r="B510" s="267">
        <v>0</v>
      </c>
      <c r="C510" s="267"/>
      <c r="D510" s="268" t="e">
        <f t="shared" si="9"/>
        <v>#DIV/0!</v>
      </c>
      <c r="E510" s="269"/>
    </row>
    <row r="511" customHeight="1" spans="1:5">
      <c r="A511" s="278" t="s">
        <v>76</v>
      </c>
      <c r="B511" s="267">
        <v>0</v>
      </c>
      <c r="C511" s="267"/>
      <c r="D511" s="268" t="e">
        <f t="shared" si="9"/>
        <v>#DIV/0!</v>
      </c>
      <c r="E511" s="269"/>
    </row>
    <row r="512" customHeight="1" spans="1:5">
      <c r="A512" s="278" t="s">
        <v>77</v>
      </c>
      <c r="B512" s="267">
        <v>0</v>
      </c>
      <c r="C512" s="267"/>
      <c r="D512" s="268" t="e">
        <f t="shared" si="9"/>
        <v>#DIV/0!</v>
      </c>
      <c r="E512" s="269"/>
    </row>
    <row r="513" customHeight="1" spans="1:5">
      <c r="A513" s="278" t="s">
        <v>416</v>
      </c>
      <c r="B513" s="267">
        <v>0</v>
      </c>
      <c r="C513" s="267"/>
      <c r="D513" s="268" t="e">
        <f t="shared" si="9"/>
        <v>#DIV/0!</v>
      </c>
      <c r="E513" s="269"/>
    </row>
    <row r="514" customHeight="1" spans="1:5">
      <c r="A514" s="278" t="s">
        <v>417</v>
      </c>
      <c r="B514" s="267">
        <v>0</v>
      </c>
      <c r="C514" s="267">
        <v>60</v>
      </c>
      <c r="D514" s="268" t="e">
        <f t="shared" si="9"/>
        <v>#DIV/0!</v>
      </c>
      <c r="E514" s="269"/>
    </row>
    <row r="515" customHeight="1" spans="1:5">
      <c r="A515" s="278" t="s">
        <v>418</v>
      </c>
      <c r="B515" s="267">
        <v>0</v>
      </c>
      <c r="C515" s="267"/>
      <c r="D515" s="268" t="e">
        <f t="shared" si="9"/>
        <v>#DIV/0!</v>
      </c>
      <c r="E515" s="269"/>
    </row>
    <row r="516" customHeight="1" spans="1:5">
      <c r="A516" s="278" t="s">
        <v>419</v>
      </c>
      <c r="B516" s="267">
        <v>0</v>
      </c>
      <c r="C516" s="267"/>
      <c r="D516" s="268" t="e">
        <f t="shared" si="9"/>
        <v>#DIV/0!</v>
      </c>
      <c r="E516" s="269"/>
    </row>
    <row r="517" s="261" customFormat="1" customHeight="1" spans="1:40">
      <c r="A517" s="274" t="s">
        <v>420</v>
      </c>
      <c r="B517" s="275">
        <v>1152</v>
      </c>
      <c r="C517" s="275">
        <f>SUM(C518:C527)</f>
        <v>3240</v>
      </c>
      <c r="D517" s="276">
        <f t="shared" si="9"/>
        <v>2.8125</v>
      </c>
      <c r="E517" s="27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</row>
    <row r="518" customHeight="1" spans="1:5">
      <c r="A518" s="278" t="s">
        <v>75</v>
      </c>
      <c r="B518" s="267">
        <v>0</v>
      </c>
      <c r="C518" s="267"/>
      <c r="D518" s="268" t="e">
        <f t="shared" si="9"/>
        <v>#DIV/0!</v>
      </c>
      <c r="E518" s="269"/>
    </row>
    <row r="519" customHeight="1" spans="1:5">
      <c r="A519" s="278" t="s">
        <v>76</v>
      </c>
      <c r="B519" s="267">
        <v>0</v>
      </c>
      <c r="C519" s="267"/>
      <c r="D519" s="268" t="e">
        <f t="shared" si="9"/>
        <v>#DIV/0!</v>
      </c>
      <c r="E519" s="269"/>
    </row>
    <row r="520" customHeight="1" spans="1:5">
      <c r="A520" s="278" t="s">
        <v>77</v>
      </c>
      <c r="B520" s="267">
        <v>0</v>
      </c>
      <c r="C520" s="267"/>
      <c r="D520" s="268" t="e">
        <f t="shared" si="9"/>
        <v>#DIV/0!</v>
      </c>
      <c r="E520" s="269"/>
    </row>
    <row r="521" customHeight="1" spans="1:5">
      <c r="A521" s="278" t="s">
        <v>421</v>
      </c>
      <c r="B521" s="267">
        <v>0</v>
      </c>
      <c r="C521" s="267"/>
      <c r="D521" s="268" t="e">
        <f t="shared" si="9"/>
        <v>#DIV/0!</v>
      </c>
      <c r="E521" s="269"/>
    </row>
    <row r="522" customHeight="1" spans="1:5">
      <c r="A522" s="278" t="s">
        <v>422</v>
      </c>
      <c r="B522" s="267">
        <v>0</v>
      </c>
      <c r="C522" s="267"/>
      <c r="D522" s="268" t="e">
        <f t="shared" si="9"/>
        <v>#DIV/0!</v>
      </c>
      <c r="E522" s="269"/>
    </row>
    <row r="523" customHeight="1" spans="1:5">
      <c r="A523" s="278" t="s">
        <v>423</v>
      </c>
      <c r="B523" s="267">
        <v>0</v>
      </c>
      <c r="C523" s="267"/>
      <c r="D523" s="268" t="e">
        <f t="shared" si="9"/>
        <v>#DIV/0!</v>
      </c>
      <c r="E523" s="269"/>
    </row>
    <row r="524" customHeight="1" spans="1:5">
      <c r="A524" s="278" t="s">
        <v>424</v>
      </c>
      <c r="B524" s="267">
        <v>14</v>
      </c>
      <c r="C524" s="267">
        <v>40</v>
      </c>
      <c r="D524" s="268">
        <f t="shared" si="9"/>
        <v>2.85714285714286</v>
      </c>
      <c r="E524" s="269"/>
    </row>
    <row r="525" customHeight="1" spans="1:5">
      <c r="A525" s="278" t="s">
        <v>425</v>
      </c>
      <c r="B525" s="267">
        <v>10</v>
      </c>
      <c r="C525" s="267">
        <v>410</v>
      </c>
      <c r="D525" s="268">
        <f t="shared" si="9"/>
        <v>41</v>
      </c>
      <c r="E525" s="269"/>
    </row>
    <row r="526" customHeight="1" spans="1:5">
      <c r="A526" s="278" t="s">
        <v>426</v>
      </c>
      <c r="B526" s="267">
        <v>0</v>
      </c>
      <c r="C526" s="267"/>
      <c r="D526" s="268" t="e">
        <f t="shared" si="9"/>
        <v>#DIV/0!</v>
      </c>
      <c r="E526" s="269"/>
    </row>
    <row r="527" customHeight="1" spans="1:5">
      <c r="A527" s="278" t="s">
        <v>427</v>
      </c>
      <c r="B527" s="267">
        <v>1128</v>
      </c>
      <c r="C527" s="267">
        <v>2790</v>
      </c>
      <c r="D527" s="268">
        <f t="shared" si="9"/>
        <v>2.47340425531915</v>
      </c>
      <c r="E527" s="269"/>
    </row>
    <row r="528" s="261" customFormat="1" customHeight="1" spans="1:40">
      <c r="A528" s="274" t="s">
        <v>428</v>
      </c>
      <c r="B528" s="275">
        <v>0</v>
      </c>
      <c r="C528" s="275">
        <f>SUM(C529:C536)</f>
        <v>0</v>
      </c>
      <c r="D528" s="276" t="e">
        <f t="shared" si="9"/>
        <v>#DIV/0!</v>
      </c>
      <c r="E528" s="27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</row>
    <row r="529" customHeight="1" spans="1:5">
      <c r="A529" s="278" t="s">
        <v>75</v>
      </c>
      <c r="B529" s="267">
        <v>0</v>
      </c>
      <c r="C529" s="267"/>
      <c r="D529" s="268" t="e">
        <f t="shared" si="9"/>
        <v>#DIV/0!</v>
      </c>
      <c r="E529" s="269"/>
    </row>
    <row r="530" customHeight="1" spans="1:5">
      <c r="A530" s="278" t="s">
        <v>76</v>
      </c>
      <c r="B530" s="267">
        <v>0</v>
      </c>
      <c r="C530" s="267"/>
      <c r="D530" s="268" t="e">
        <f t="shared" si="9"/>
        <v>#DIV/0!</v>
      </c>
      <c r="E530" s="269"/>
    </row>
    <row r="531" customHeight="1" spans="1:5">
      <c r="A531" s="278" t="s">
        <v>77</v>
      </c>
      <c r="B531" s="267">
        <v>0</v>
      </c>
      <c r="C531" s="267"/>
      <c r="D531" s="268" t="e">
        <f t="shared" si="9"/>
        <v>#DIV/0!</v>
      </c>
      <c r="E531" s="269"/>
    </row>
    <row r="532" customHeight="1" spans="1:5">
      <c r="A532" s="278" t="s">
        <v>429</v>
      </c>
      <c r="B532" s="267">
        <v>0</v>
      </c>
      <c r="C532" s="267"/>
      <c r="D532" s="268" t="e">
        <f t="shared" si="9"/>
        <v>#DIV/0!</v>
      </c>
      <c r="E532" s="269"/>
    </row>
    <row r="533" customHeight="1" spans="1:5">
      <c r="A533" s="278" t="s">
        <v>430</v>
      </c>
      <c r="B533" s="267">
        <v>0</v>
      </c>
      <c r="C533" s="267"/>
      <c r="D533" s="268" t="e">
        <f t="shared" si="9"/>
        <v>#DIV/0!</v>
      </c>
      <c r="E533" s="269"/>
    </row>
    <row r="534" customHeight="1" spans="1:5">
      <c r="A534" s="278" t="s">
        <v>431</v>
      </c>
      <c r="B534" s="267">
        <v>0</v>
      </c>
      <c r="C534" s="267"/>
      <c r="D534" s="268" t="e">
        <f t="shared" si="9"/>
        <v>#DIV/0!</v>
      </c>
      <c r="E534" s="269"/>
    </row>
    <row r="535" customHeight="1" spans="1:5">
      <c r="A535" s="278" t="s">
        <v>432</v>
      </c>
      <c r="B535" s="267">
        <v>0</v>
      </c>
      <c r="C535" s="267"/>
      <c r="D535" s="268" t="e">
        <f t="shared" si="9"/>
        <v>#DIV/0!</v>
      </c>
      <c r="E535" s="269"/>
    </row>
    <row r="536" customHeight="1" spans="1:5">
      <c r="A536" s="278" t="s">
        <v>433</v>
      </c>
      <c r="B536" s="267">
        <v>0</v>
      </c>
      <c r="C536" s="267"/>
      <c r="D536" s="268" t="e">
        <f t="shared" si="9"/>
        <v>#DIV/0!</v>
      </c>
      <c r="E536" s="269"/>
    </row>
    <row r="537" customHeight="1" spans="1:5">
      <c r="A537" s="274" t="s">
        <v>434</v>
      </c>
      <c r="B537" s="275">
        <v>1207</v>
      </c>
      <c r="C537" s="275">
        <f>SUM(C538:C544)</f>
        <v>1900</v>
      </c>
      <c r="D537" s="276">
        <f t="shared" si="9"/>
        <v>1.57415078707539</v>
      </c>
      <c r="E537" s="277"/>
    </row>
    <row r="538" customHeight="1" spans="1:5">
      <c r="A538" s="278" t="s">
        <v>75</v>
      </c>
      <c r="B538" s="267">
        <v>0</v>
      </c>
      <c r="C538" s="267"/>
      <c r="D538" s="268" t="e">
        <f t="shared" si="9"/>
        <v>#DIV/0!</v>
      </c>
      <c r="E538" s="269"/>
    </row>
    <row r="539" s="261" customFormat="1" customHeight="1" spans="1:40">
      <c r="A539" s="278" t="s">
        <v>76</v>
      </c>
      <c r="B539" s="267">
        <v>0</v>
      </c>
      <c r="C539" s="267"/>
      <c r="D539" s="268" t="e">
        <f t="shared" si="9"/>
        <v>#DIV/0!</v>
      </c>
      <c r="E539" s="269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</row>
    <row r="540" customHeight="1" spans="1:5">
      <c r="A540" s="278" t="s">
        <v>77</v>
      </c>
      <c r="B540" s="267">
        <v>0</v>
      </c>
      <c r="C540" s="267"/>
      <c r="D540" s="268" t="e">
        <f t="shared" si="9"/>
        <v>#DIV/0!</v>
      </c>
      <c r="E540" s="269"/>
    </row>
    <row r="541" customHeight="1" spans="1:5">
      <c r="A541" s="278" t="s">
        <v>435</v>
      </c>
      <c r="B541" s="267">
        <v>0</v>
      </c>
      <c r="C541" s="267"/>
      <c r="D541" s="268" t="e">
        <f t="shared" si="9"/>
        <v>#DIV/0!</v>
      </c>
      <c r="E541" s="269"/>
    </row>
    <row r="542" customHeight="1" spans="1:5">
      <c r="A542" s="278" t="s">
        <v>436</v>
      </c>
      <c r="B542" s="267">
        <v>0</v>
      </c>
      <c r="C542" s="267"/>
      <c r="D542" s="268" t="e">
        <f t="shared" si="9"/>
        <v>#DIV/0!</v>
      </c>
      <c r="E542" s="269"/>
    </row>
    <row r="543" s="262" customFormat="1" customHeight="1" spans="1:40">
      <c r="A543" s="278" t="s">
        <v>437</v>
      </c>
      <c r="B543" s="267">
        <v>924</v>
      </c>
      <c r="C543" s="267">
        <v>1000</v>
      </c>
      <c r="D543" s="268">
        <f t="shared" si="9"/>
        <v>1.08225108225108</v>
      </c>
      <c r="E543" s="269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</row>
    <row r="544" s="261" customFormat="1" customHeight="1" spans="1:40">
      <c r="A544" s="278" t="s">
        <v>438</v>
      </c>
      <c r="B544" s="267">
        <v>283</v>
      </c>
      <c r="C544" s="267">
        <v>900</v>
      </c>
      <c r="D544" s="268">
        <f t="shared" si="9"/>
        <v>3.18021201413428</v>
      </c>
      <c r="E544" s="269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</row>
    <row r="545" customHeight="1" spans="1:5">
      <c r="A545" s="274" t="s">
        <v>439</v>
      </c>
      <c r="B545" s="275">
        <v>5332</v>
      </c>
      <c r="C545" s="275">
        <f>SUM(C546:C548)</f>
        <v>1600</v>
      </c>
      <c r="D545" s="276">
        <f t="shared" si="9"/>
        <v>0.300075018754689</v>
      </c>
      <c r="E545" s="277"/>
    </row>
    <row r="546" customHeight="1" spans="1:5">
      <c r="A546" s="278" t="s">
        <v>440</v>
      </c>
      <c r="B546" s="267">
        <v>0</v>
      </c>
      <c r="C546" s="267"/>
      <c r="D546" s="268" t="e">
        <f t="shared" si="9"/>
        <v>#DIV/0!</v>
      </c>
      <c r="E546" s="269"/>
    </row>
    <row r="547" customHeight="1" spans="1:5">
      <c r="A547" s="278" t="s">
        <v>441</v>
      </c>
      <c r="B547" s="267">
        <v>0</v>
      </c>
      <c r="C547" s="267"/>
      <c r="D547" s="268" t="e">
        <f t="shared" si="9"/>
        <v>#DIV/0!</v>
      </c>
      <c r="E547" s="269"/>
    </row>
    <row r="548" customHeight="1" spans="1:5">
      <c r="A548" s="278" t="s">
        <v>442</v>
      </c>
      <c r="B548" s="267">
        <v>5332</v>
      </c>
      <c r="C548" s="267">
        <v>1600</v>
      </c>
      <c r="D548" s="268">
        <f t="shared" si="9"/>
        <v>0.300075018754689</v>
      </c>
      <c r="E548" s="269"/>
    </row>
    <row r="549" customHeight="1" spans="1:5">
      <c r="A549" s="270" t="s">
        <v>443</v>
      </c>
      <c r="B549" s="271">
        <f>B550+B569+B577+B579+B588+B592+B602+B611+B618+B626+B635+B640+B643+B646+B649+B652+B655+B659+B663+B671+B674</f>
        <v>123858</v>
      </c>
      <c r="C549" s="271">
        <f>C550+C569+C577+C579+C588+C592+C602+C611+C618+C626+C635+C640+C643+C646+C649+C652+C655+C659+C663+C671+C674</f>
        <v>135000</v>
      </c>
      <c r="D549" s="272">
        <f t="shared" si="9"/>
        <v>1.08995785496294</v>
      </c>
      <c r="E549" s="273"/>
    </row>
    <row r="550" customHeight="1" spans="1:5">
      <c r="A550" s="274" t="s">
        <v>444</v>
      </c>
      <c r="B550" s="275">
        <f>SUM(B551:B568)</f>
        <v>4060</v>
      </c>
      <c r="C550" s="275">
        <f>SUM(C551:C568)</f>
        <v>3254</v>
      </c>
      <c r="D550" s="276">
        <f t="shared" si="9"/>
        <v>0.801477832512315</v>
      </c>
      <c r="E550" s="277"/>
    </row>
    <row r="551" customHeight="1" spans="1:5">
      <c r="A551" s="278" t="s">
        <v>75</v>
      </c>
      <c r="B551" s="267">
        <v>998</v>
      </c>
      <c r="C551" s="267">
        <v>1060</v>
      </c>
      <c r="D551" s="268">
        <f t="shared" si="9"/>
        <v>1.06212424849699</v>
      </c>
      <c r="E551" s="269"/>
    </row>
    <row r="552" customHeight="1" spans="1:5">
      <c r="A552" s="278" t="s">
        <v>76</v>
      </c>
      <c r="B552" s="267">
        <v>0</v>
      </c>
      <c r="C552" s="267"/>
      <c r="D552" s="268" t="e">
        <f t="shared" si="9"/>
        <v>#DIV/0!</v>
      </c>
      <c r="E552" s="269"/>
    </row>
    <row r="553" customHeight="1" spans="1:5">
      <c r="A553" s="278" t="s">
        <v>77</v>
      </c>
      <c r="B553" s="267">
        <v>803</v>
      </c>
      <c r="C553" s="267"/>
      <c r="D553" s="268">
        <f t="shared" si="9"/>
        <v>0</v>
      </c>
      <c r="E553" s="269"/>
    </row>
    <row r="554" customHeight="1" spans="1:5">
      <c r="A554" s="278" t="s">
        <v>445</v>
      </c>
      <c r="B554" s="267">
        <v>0</v>
      </c>
      <c r="C554" s="267"/>
      <c r="D554" s="268" t="e">
        <f t="shared" si="9"/>
        <v>#DIV/0!</v>
      </c>
      <c r="E554" s="269"/>
    </row>
    <row r="555" customHeight="1" spans="1:5">
      <c r="A555" s="278" t="s">
        <v>446</v>
      </c>
      <c r="B555" s="267">
        <v>75</v>
      </c>
      <c r="C555" s="267">
        <v>84</v>
      </c>
      <c r="D555" s="268">
        <f t="shared" si="9"/>
        <v>1.12</v>
      </c>
      <c r="E555" s="269"/>
    </row>
    <row r="556" customHeight="1" spans="1:5">
      <c r="A556" s="278" t="s">
        <v>447</v>
      </c>
      <c r="B556" s="267">
        <v>0</v>
      </c>
      <c r="C556" s="267"/>
      <c r="D556" s="268" t="e">
        <f t="shared" si="9"/>
        <v>#DIV/0!</v>
      </c>
      <c r="E556" s="269"/>
    </row>
    <row r="557" customHeight="1" spans="1:5">
      <c r="A557" s="278" t="s">
        <v>448</v>
      </c>
      <c r="B557" s="267">
        <v>0</v>
      </c>
      <c r="C557" s="267"/>
      <c r="D557" s="268" t="e">
        <f t="shared" si="9"/>
        <v>#DIV/0!</v>
      </c>
      <c r="E557" s="269"/>
    </row>
    <row r="558" customHeight="1" spans="1:5">
      <c r="A558" s="278" t="s">
        <v>116</v>
      </c>
      <c r="B558" s="267">
        <v>0</v>
      </c>
      <c r="C558" s="267"/>
      <c r="D558" s="268" t="e">
        <f t="shared" si="9"/>
        <v>#DIV/0!</v>
      </c>
      <c r="E558" s="269"/>
    </row>
    <row r="559" s="261" customFormat="1" customHeight="1" spans="1:40">
      <c r="A559" s="278" t="s">
        <v>449</v>
      </c>
      <c r="B559" s="267">
        <v>0</v>
      </c>
      <c r="C559" s="267"/>
      <c r="D559" s="268" t="e">
        <f t="shared" si="9"/>
        <v>#DIV/0!</v>
      </c>
      <c r="E559" s="269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</row>
    <row r="560" customHeight="1" spans="1:5">
      <c r="A560" s="278" t="s">
        <v>450</v>
      </c>
      <c r="B560" s="267">
        <v>0</v>
      </c>
      <c r="C560" s="267"/>
      <c r="D560" s="268" t="e">
        <f t="shared" si="9"/>
        <v>#DIV/0!</v>
      </c>
      <c r="E560" s="269"/>
    </row>
    <row r="561" customHeight="1" spans="1:5">
      <c r="A561" s="278" t="s">
        <v>451</v>
      </c>
      <c r="B561" s="267">
        <v>329</v>
      </c>
      <c r="C561" s="267">
        <v>340</v>
      </c>
      <c r="D561" s="268">
        <f t="shared" si="9"/>
        <v>1.03343465045593</v>
      </c>
      <c r="E561" s="269"/>
    </row>
    <row r="562" customHeight="1" spans="1:5">
      <c r="A562" s="278" t="s">
        <v>452</v>
      </c>
      <c r="B562" s="267">
        <v>90</v>
      </c>
      <c r="C562" s="267">
        <v>70</v>
      </c>
      <c r="D562" s="268">
        <f t="shared" si="9"/>
        <v>0.777777777777778</v>
      </c>
      <c r="E562" s="269"/>
    </row>
    <row r="563" customHeight="1" spans="1:5">
      <c r="A563" s="278" t="s">
        <v>453</v>
      </c>
      <c r="B563" s="267">
        <v>0</v>
      </c>
      <c r="C563" s="267"/>
      <c r="D563" s="268" t="e">
        <f t="shared" si="9"/>
        <v>#DIV/0!</v>
      </c>
      <c r="E563" s="269"/>
    </row>
    <row r="564" customHeight="1" spans="1:5">
      <c r="A564" s="278" t="s">
        <v>454</v>
      </c>
      <c r="B564" s="267">
        <v>0</v>
      </c>
      <c r="C564" s="267"/>
      <c r="D564" s="268" t="e">
        <f t="shared" si="9"/>
        <v>#DIV/0!</v>
      </c>
      <c r="E564" s="269"/>
    </row>
    <row r="565" customHeight="1" spans="1:5">
      <c r="A565" s="278" t="s">
        <v>455</v>
      </c>
      <c r="B565" s="267">
        <v>0</v>
      </c>
      <c r="C565" s="267"/>
      <c r="D565" s="268" t="e">
        <f t="shared" si="9"/>
        <v>#DIV/0!</v>
      </c>
      <c r="E565" s="269"/>
    </row>
    <row r="566" customHeight="1" spans="1:5">
      <c r="A566" s="278" t="s">
        <v>456</v>
      </c>
      <c r="B566" s="267">
        <v>0</v>
      </c>
      <c r="C566" s="267"/>
      <c r="D566" s="268" t="e">
        <f t="shared" si="9"/>
        <v>#DIV/0!</v>
      </c>
      <c r="E566" s="269"/>
    </row>
    <row r="567" customHeight="1" spans="1:5">
      <c r="A567" s="278" t="s">
        <v>84</v>
      </c>
      <c r="B567" s="267">
        <v>0</v>
      </c>
      <c r="C567" s="267"/>
      <c r="D567" s="268" t="e">
        <f t="shared" si="9"/>
        <v>#DIV/0!</v>
      </c>
      <c r="E567" s="269"/>
    </row>
    <row r="568" customHeight="1" spans="1:5">
      <c r="A568" s="278" t="s">
        <v>457</v>
      </c>
      <c r="B568" s="267">
        <v>1765</v>
      </c>
      <c r="C568" s="267">
        <v>1700</v>
      </c>
      <c r="D568" s="268">
        <f t="shared" si="9"/>
        <v>0.963172804532578</v>
      </c>
      <c r="E568" s="269"/>
    </row>
    <row r="569" customHeight="1" spans="1:5">
      <c r="A569" s="274" t="s">
        <v>458</v>
      </c>
      <c r="B569" s="275">
        <v>18202</v>
      </c>
      <c r="C569" s="275">
        <f>SUM(C570:C576)</f>
        <v>18425</v>
      </c>
      <c r="D569" s="276">
        <f t="shared" si="9"/>
        <v>1.01225140094495</v>
      </c>
      <c r="E569" s="277"/>
    </row>
    <row r="570" s="261" customFormat="1" customHeight="1" spans="1:40">
      <c r="A570" s="278" t="s">
        <v>75</v>
      </c>
      <c r="B570" s="267">
        <v>520</v>
      </c>
      <c r="C570" s="267">
        <v>530</v>
      </c>
      <c r="D570" s="268">
        <f t="shared" si="9"/>
        <v>1.01923076923077</v>
      </c>
      <c r="E570" s="269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</row>
    <row r="571" customHeight="1" spans="1:5">
      <c r="A571" s="278" t="s">
        <v>76</v>
      </c>
      <c r="B571" s="267">
        <v>0</v>
      </c>
      <c r="C571" s="267"/>
      <c r="D571" s="268" t="e">
        <f t="shared" ref="D571:D634" si="10">C571/B571</f>
        <v>#DIV/0!</v>
      </c>
      <c r="E571" s="269"/>
    </row>
    <row r="572" s="261" customFormat="1" customHeight="1" spans="1:40">
      <c r="A572" s="278" t="s">
        <v>77</v>
      </c>
      <c r="B572" s="267">
        <v>0</v>
      </c>
      <c r="C572" s="267"/>
      <c r="D572" s="268" t="e">
        <f t="shared" si="10"/>
        <v>#DIV/0!</v>
      </c>
      <c r="E572" s="269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</row>
    <row r="573" customHeight="1" spans="1:5">
      <c r="A573" s="278" t="s">
        <v>459</v>
      </c>
      <c r="B573" s="267">
        <v>1</v>
      </c>
      <c r="C573" s="267">
        <v>20</v>
      </c>
      <c r="D573" s="268">
        <f t="shared" si="10"/>
        <v>20</v>
      </c>
      <c r="E573" s="269"/>
    </row>
    <row r="574" customHeight="1" spans="1:5">
      <c r="A574" s="278" t="s">
        <v>460</v>
      </c>
      <c r="B574" s="267">
        <v>0</v>
      </c>
      <c r="C574" s="267">
        <v>20</v>
      </c>
      <c r="D574" s="268" t="e">
        <f t="shared" si="10"/>
        <v>#DIV/0!</v>
      </c>
      <c r="E574" s="269"/>
    </row>
    <row r="575" customHeight="1" spans="1:5">
      <c r="A575" s="278" t="s">
        <v>461</v>
      </c>
      <c r="B575" s="267">
        <v>15040</v>
      </c>
      <c r="C575" s="267">
        <v>15688</v>
      </c>
      <c r="D575" s="268">
        <f t="shared" si="10"/>
        <v>1.04308510638298</v>
      </c>
      <c r="E575" s="269"/>
    </row>
    <row r="576" customHeight="1" spans="1:5">
      <c r="A576" s="278" t="s">
        <v>462</v>
      </c>
      <c r="B576" s="267">
        <v>2641</v>
      </c>
      <c r="C576" s="267">
        <v>2167</v>
      </c>
      <c r="D576" s="268">
        <f t="shared" si="10"/>
        <v>0.820522529344945</v>
      </c>
      <c r="E576" s="269"/>
    </row>
    <row r="577" customHeight="1" spans="1:5">
      <c r="A577" s="274" t="s">
        <v>463</v>
      </c>
      <c r="B577" s="275">
        <v>0</v>
      </c>
      <c r="C577" s="275">
        <f>C578</f>
        <v>0</v>
      </c>
      <c r="D577" s="276" t="e">
        <f t="shared" si="10"/>
        <v>#DIV/0!</v>
      </c>
      <c r="E577" s="277"/>
    </row>
    <row r="578" customHeight="1" spans="1:5">
      <c r="A578" s="278" t="s">
        <v>464</v>
      </c>
      <c r="B578" s="267">
        <v>0</v>
      </c>
      <c r="C578" s="267"/>
      <c r="D578" s="268" t="e">
        <f t="shared" si="10"/>
        <v>#DIV/0!</v>
      </c>
      <c r="E578" s="269"/>
    </row>
    <row r="579" customHeight="1" spans="1:5">
      <c r="A579" s="274" t="s">
        <v>465</v>
      </c>
      <c r="B579" s="275">
        <f>SUM(B580:B587)</f>
        <v>34949</v>
      </c>
      <c r="C579" s="275">
        <f>SUM(C580:C587)</f>
        <v>41660</v>
      </c>
      <c r="D579" s="276">
        <f t="shared" si="10"/>
        <v>1.19202266159261</v>
      </c>
      <c r="E579" s="277"/>
    </row>
    <row r="580" customHeight="1" spans="1:5">
      <c r="A580" s="278" t="s">
        <v>466</v>
      </c>
      <c r="B580" s="267">
        <v>0</v>
      </c>
      <c r="C580" s="267">
        <v>35</v>
      </c>
      <c r="D580" s="268" t="e">
        <f t="shared" si="10"/>
        <v>#DIV/0!</v>
      </c>
      <c r="E580" s="269"/>
    </row>
    <row r="581" s="261" customFormat="1" customHeight="1" spans="1:40">
      <c r="A581" s="278" t="s">
        <v>467</v>
      </c>
      <c r="B581" s="267">
        <v>0</v>
      </c>
      <c r="C581" s="267"/>
      <c r="D581" s="268" t="e">
        <f t="shared" si="10"/>
        <v>#DIV/0!</v>
      </c>
      <c r="E581" s="269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</row>
    <row r="582" customHeight="1" spans="1:5">
      <c r="A582" s="278" t="s">
        <v>468</v>
      </c>
      <c r="B582" s="267">
        <v>558</v>
      </c>
      <c r="C582" s="267">
        <v>580</v>
      </c>
      <c r="D582" s="268">
        <f t="shared" si="10"/>
        <v>1.03942652329749</v>
      </c>
      <c r="E582" s="269"/>
    </row>
    <row r="583" customHeight="1" spans="1:5">
      <c r="A583" s="278" t="s">
        <v>469</v>
      </c>
      <c r="B583" s="267">
        <f>17426-5000</f>
        <v>12426</v>
      </c>
      <c r="C583" s="267">
        <v>14685</v>
      </c>
      <c r="D583" s="268">
        <f t="shared" si="10"/>
        <v>1.18179623370352</v>
      </c>
      <c r="E583" s="269"/>
    </row>
    <row r="584" customHeight="1" spans="1:5">
      <c r="A584" s="278" t="s">
        <v>470</v>
      </c>
      <c r="B584" s="267">
        <v>10808</v>
      </c>
      <c r="C584" s="267">
        <v>10020</v>
      </c>
      <c r="D584" s="268">
        <f t="shared" si="10"/>
        <v>0.927091043671355</v>
      </c>
      <c r="E584" s="269"/>
    </row>
    <row r="585" s="261" customFormat="1" customHeight="1" spans="1:40">
      <c r="A585" s="278" t="s">
        <v>471</v>
      </c>
      <c r="B585" s="267">
        <f>16343-5200</f>
        <v>11143</v>
      </c>
      <c r="C585" s="267">
        <v>16340</v>
      </c>
      <c r="D585" s="268">
        <f t="shared" si="10"/>
        <v>1.46639145651979</v>
      </c>
      <c r="E585" s="269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</row>
    <row r="586" customHeight="1" spans="1:5">
      <c r="A586" s="278" t="s">
        <v>472</v>
      </c>
      <c r="B586" s="267">
        <v>0</v>
      </c>
      <c r="C586" s="267"/>
      <c r="D586" s="268" t="e">
        <f t="shared" si="10"/>
        <v>#DIV/0!</v>
      </c>
      <c r="E586" s="269"/>
    </row>
    <row r="587" customHeight="1" spans="1:5">
      <c r="A587" s="278" t="s">
        <v>473</v>
      </c>
      <c r="B587" s="267">
        <v>14</v>
      </c>
      <c r="C587" s="267"/>
      <c r="D587" s="268">
        <f t="shared" si="10"/>
        <v>0</v>
      </c>
      <c r="E587" s="269"/>
    </row>
    <row r="588" customHeight="1" spans="1:5">
      <c r="A588" s="274" t="s">
        <v>474</v>
      </c>
      <c r="B588" s="275">
        <v>0</v>
      </c>
      <c r="C588" s="275">
        <f>SUM(C589:C591)</f>
        <v>0</v>
      </c>
      <c r="D588" s="276" t="e">
        <f t="shared" si="10"/>
        <v>#DIV/0!</v>
      </c>
      <c r="E588" s="277"/>
    </row>
    <row r="589" customHeight="1" spans="1:5">
      <c r="A589" s="278" t="s">
        <v>475</v>
      </c>
      <c r="B589" s="267">
        <v>0</v>
      </c>
      <c r="C589" s="267"/>
      <c r="D589" s="268" t="e">
        <f t="shared" si="10"/>
        <v>#DIV/0!</v>
      </c>
      <c r="E589" s="269"/>
    </row>
    <row r="590" customHeight="1" spans="1:5">
      <c r="A590" s="278" t="s">
        <v>476</v>
      </c>
      <c r="B590" s="267">
        <v>0</v>
      </c>
      <c r="C590" s="267"/>
      <c r="D590" s="268" t="e">
        <f t="shared" si="10"/>
        <v>#DIV/0!</v>
      </c>
      <c r="E590" s="269"/>
    </row>
    <row r="591" customHeight="1" spans="1:5">
      <c r="A591" s="278" t="s">
        <v>477</v>
      </c>
      <c r="B591" s="267">
        <v>0</v>
      </c>
      <c r="C591" s="267"/>
      <c r="D591" s="268" t="e">
        <f t="shared" si="10"/>
        <v>#DIV/0!</v>
      </c>
      <c r="E591" s="269"/>
    </row>
    <row r="592" customHeight="1" spans="1:5">
      <c r="A592" s="274" t="s">
        <v>478</v>
      </c>
      <c r="B592" s="275">
        <f>SUM(B593:B601)</f>
        <v>7513</v>
      </c>
      <c r="C592" s="275">
        <f>SUM(C593:C601)</f>
        <v>5430</v>
      </c>
      <c r="D592" s="276">
        <f t="shared" si="10"/>
        <v>0.722747238120591</v>
      </c>
      <c r="E592" s="277"/>
    </row>
    <row r="593" customHeight="1" spans="1:5">
      <c r="A593" s="278" t="s">
        <v>479</v>
      </c>
      <c r="B593" s="267">
        <v>1618</v>
      </c>
      <c r="C593" s="267">
        <v>1600</v>
      </c>
      <c r="D593" s="268">
        <f t="shared" si="10"/>
        <v>0.988875154511743</v>
      </c>
      <c r="E593" s="269"/>
    </row>
    <row r="594" s="261" customFormat="1" customHeight="1" spans="1:40">
      <c r="A594" s="278" t="s">
        <v>480</v>
      </c>
      <c r="B594" s="267">
        <v>0</v>
      </c>
      <c r="C594" s="267"/>
      <c r="D594" s="268" t="e">
        <f t="shared" si="10"/>
        <v>#DIV/0!</v>
      </c>
      <c r="E594" s="269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</row>
    <row r="595" customHeight="1" spans="1:5">
      <c r="A595" s="278" t="s">
        <v>481</v>
      </c>
      <c r="B595" s="267">
        <v>0</v>
      </c>
      <c r="C595" s="267"/>
      <c r="D595" s="268" t="e">
        <f t="shared" si="10"/>
        <v>#DIV/0!</v>
      </c>
      <c r="E595" s="269"/>
    </row>
    <row r="596" customHeight="1" spans="1:5">
      <c r="A596" s="278" t="s">
        <v>482</v>
      </c>
      <c r="B596" s="267">
        <v>3125</v>
      </c>
      <c r="C596" s="267">
        <v>3600</v>
      </c>
      <c r="D596" s="268">
        <f t="shared" si="10"/>
        <v>1.152</v>
      </c>
      <c r="E596" s="269"/>
    </row>
    <row r="597" customHeight="1" spans="1:5">
      <c r="A597" s="278" t="s">
        <v>483</v>
      </c>
      <c r="B597" s="267">
        <v>0</v>
      </c>
      <c r="C597" s="267"/>
      <c r="D597" s="268" t="e">
        <f t="shared" si="10"/>
        <v>#DIV/0!</v>
      </c>
      <c r="E597" s="269"/>
    </row>
    <row r="598" customHeight="1" spans="1:5">
      <c r="A598" s="278" t="s">
        <v>484</v>
      </c>
      <c r="B598" s="267">
        <v>1076</v>
      </c>
      <c r="C598" s="267"/>
      <c r="D598" s="268">
        <f t="shared" si="10"/>
        <v>0</v>
      </c>
      <c r="E598" s="269"/>
    </row>
    <row r="599" customHeight="1" spans="1:5">
      <c r="A599" s="278" t="s">
        <v>485</v>
      </c>
      <c r="B599" s="267">
        <v>0</v>
      </c>
      <c r="C599" s="267"/>
      <c r="D599" s="268" t="e">
        <f t="shared" si="10"/>
        <v>#DIV/0!</v>
      </c>
      <c r="E599" s="269"/>
    </row>
    <row r="600" customHeight="1" spans="1:5">
      <c r="A600" s="278" t="s">
        <v>486</v>
      </c>
      <c r="B600" s="267">
        <v>0</v>
      </c>
      <c r="C600" s="267"/>
      <c r="D600" s="268" t="e">
        <f t="shared" si="10"/>
        <v>#DIV/0!</v>
      </c>
      <c r="E600" s="269"/>
    </row>
    <row r="601" customHeight="1" spans="1:5">
      <c r="A601" s="278" t="s">
        <v>487</v>
      </c>
      <c r="B601" s="267">
        <v>1694</v>
      </c>
      <c r="C601" s="267">
        <v>230</v>
      </c>
      <c r="D601" s="268">
        <f t="shared" si="10"/>
        <v>0.135773317591499</v>
      </c>
      <c r="E601" s="269"/>
    </row>
    <row r="602" s="261" customFormat="1" customHeight="1" spans="1:40">
      <c r="A602" s="274" t="s">
        <v>488</v>
      </c>
      <c r="B602" s="275">
        <f>SUM(B603:B609)</f>
        <v>2757</v>
      </c>
      <c r="C602" s="275">
        <f>SUM(C603:C609)</f>
        <v>4320</v>
      </c>
      <c r="D602" s="276">
        <f t="shared" si="10"/>
        <v>1.56692056583243</v>
      </c>
      <c r="E602" s="27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</row>
    <row r="603" customHeight="1" spans="1:5">
      <c r="A603" s="278" t="s">
        <v>489</v>
      </c>
      <c r="B603" s="267">
        <v>99</v>
      </c>
      <c r="C603" s="267">
        <v>60</v>
      </c>
      <c r="D603" s="268">
        <f t="shared" si="10"/>
        <v>0.606060606060606</v>
      </c>
      <c r="E603" s="269"/>
    </row>
    <row r="604" customHeight="1" spans="1:5">
      <c r="A604" s="278" t="s">
        <v>490</v>
      </c>
      <c r="B604" s="267">
        <v>698</v>
      </c>
      <c r="C604" s="267">
        <v>625</v>
      </c>
      <c r="D604" s="268">
        <f t="shared" si="10"/>
        <v>0.89541547277937</v>
      </c>
      <c r="E604" s="269"/>
    </row>
    <row r="605" customHeight="1" spans="1:5">
      <c r="A605" s="278" t="s">
        <v>491</v>
      </c>
      <c r="B605" s="267">
        <v>242</v>
      </c>
      <c r="C605" s="267">
        <v>250</v>
      </c>
      <c r="D605" s="268">
        <f t="shared" si="10"/>
        <v>1.03305785123967</v>
      </c>
      <c r="E605" s="269"/>
    </row>
    <row r="606" customHeight="1" spans="1:5">
      <c r="A606" s="278" t="s">
        <v>492</v>
      </c>
      <c r="B606" s="267">
        <v>1476</v>
      </c>
      <c r="C606" s="267"/>
      <c r="D606" s="268">
        <f t="shared" si="10"/>
        <v>0</v>
      </c>
      <c r="E606" s="269"/>
    </row>
    <row r="607" customHeight="1" spans="1:5">
      <c r="A607" s="278" t="s">
        <v>493</v>
      </c>
      <c r="B607" s="267">
        <v>242</v>
      </c>
      <c r="C607" s="267">
        <v>1355</v>
      </c>
      <c r="D607" s="268">
        <f t="shared" si="10"/>
        <v>5.59917355371901</v>
      </c>
      <c r="E607" s="269"/>
    </row>
    <row r="608" s="261" customFormat="1" customHeight="1" spans="1:40">
      <c r="A608" s="278" t="s">
        <v>494</v>
      </c>
      <c r="B608" s="267">
        <v>0</v>
      </c>
      <c r="C608" s="267">
        <v>230</v>
      </c>
      <c r="D608" s="268" t="e">
        <f t="shared" si="10"/>
        <v>#DIV/0!</v>
      </c>
      <c r="E608" s="269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</row>
    <row r="609" customHeight="1" spans="1:5">
      <c r="A609" s="278" t="s">
        <v>495</v>
      </c>
      <c r="B609" s="267">
        <v>0</v>
      </c>
      <c r="C609" s="267">
        <v>1800</v>
      </c>
      <c r="D609" s="268" t="e">
        <f t="shared" si="10"/>
        <v>#DIV/0!</v>
      </c>
      <c r="E609" s="269"/>
    </row>
    <row r="610" customHeight="1" spans="1:5">
      <c r="A610" s="278" t="s">
        <v>496</v>
      </c>
      <c r="B610" s="267">
        <v>1557</v>
      </c>
      <c r="C610" s="267"/>
      <c r="D610" s="268"/>
      <c r="E610" s="269"/>
    </row>
    <row r="611" customHeight="1" spans="1:5">
      <c r="A611" s="274" t="s">
        <v>497</v>
      </c>
      <c r="B611" s="275">
        <v>12539</v>
      </c>
      <c r="C611" s="275">
        <f>SUM(C612:C617)</f>
        <v>17118</v>
      </c>
      <c r="D611" s="276">
        <f t="shared" ref="D611:D635" si="11">C611/B611</f>
        <v>1.36518063641439</v>
      </c>
      <c r="E611" s="277"/>
    </row>
    <row r="612" customHeight="1" spans="1:5">
      <c r="A612" s="278" t="s">
        <v>498</v>
      </c>
      <c r="B612" s="267">
        <v>831</v>
      </c>
      <c r="C612" s="267">
        <v>960</v>
      </c>
      <c r="D612" s="268">
        <f t="shared" si="11"/>
        <v>1.15523465703971</v>
      </c>
      <c r="E612" s="269"/>
    </row>
    <row r="613" customHeight="1" spans="1:5">
      <c r="A613" s="278" t="s">
        <v>499</v>
      </c>
      <c r="B613" s="267">
        <v>10079</v>
      </c>
      <c r="C613" s="267">
        <v>9500</v>
      </c>
      <c r="D613" s="268">
        <f t="shared" si="11"/>
        <v>0.942553824784205</v>
      </c>
      <c r="E613" s="269"/>
    </row>
    <row r="614" customHeight="1" spans="1:5">
      <c r="A614" s="278" t="s">
        <v>500</v>
      </c>
      <c r="B614" s="267">
        <v>31</v>
      </c>
      <c r="C614" s="267">
        <v>398</v>
      </c>
      <c r="D614" s="268">
        <f t="shared" si="11"/>
        <v>12.8387096774194</v>
      </c>
      <c r="E614" s="269"/>
    </row>
    <row r="615" customHeight="1" spans="1:5">
      <c r="A615" s="278" t="s">
        <v>501</v>
      </c>
      <c r="B615" s="267">
        <v>10</v>
      </c>
      <c r="C615" s="267"/>
      <c r="D615" s="268">
        <f t="shared" si="11"/>
        <v>0</v>
      </c>
      <c r="E615" s="269"/>
    </row>
    <row r="616" s="261" customFormat="1" customHeight="1" spans="1:40">
      <c r="A616" s="278" t="s">
        <v>502</v>
      </c>
      <c r="B616" s="267">
        <v>290</v>
      </c>
      <c r="C616" s="267">
        <v>260</v>
      </c>
      <c r="D616" s="268">
        <f t="shared" si="11"/>
        <v>0.896551724137931</v>
      </c>
      <c r="E616" s="269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</row>
    <row r="617" customHeight="1" spans="1:5">
      <c r="A617" s="278" t="s">
        <v>503</v>
      </c>
      <c r="B617" s="267">
        <v>1298</v>
      </c>
      <c r="C617" s="267">
        <v>6000</v>
      </c>
      <c r="D617" s="268">
        <f t="shared" si="11"/>
        <v>4.62249614791988</v>
      </c>
      <c r="E617" s="269"/>
    </row>
    <row r="618" customHeight="1" spans="1:5">
      <c r="A618" s="274" t="s">
        <v>504</v>
      </c>
      <c r="B618" s="275">
        <v>4211</v>
      </c>
      <c r="C618" s="275">
        <f>SUM(C619:C625)</f>
        <v>6350</v>
      </c>
      <c r="D618" s="276">
        <f t="shared" si="11"/>
        <v>1.50795535502256</v>
      </c>
      <c r="E618" s="277"/>
    </row>
    <row r="619" customHeight="1" spans="1:5">
      <c r="A619" s="278" t="s">
        <v>505</v>
      </c>
      <c r="B619" s="267">
        <v>349</v>
      </c>
      <c r="C619" s="267">
        <v>340</v>
      </c>
      <c r="D619" s="268">
        <f t="shared" si="11"/>
        <v>0.974212034383954</v>
      </c>
      <c r="E619" s="269"/>
    </row>
    <row r="620" customHeight="1" spans="1:5">
      <c r="A620" s="278" t="s">
        <v>506</v>
      </c>
      <c r="B620" s="267">
        <v>3519</v>
      </c>
      <c r="C620" s="267">
        <v>5680</v>
      </c>
      <c r="D620" s="268">
        <f t="shared" si="11"/>
        <v>1.61409491332765</v>
      </c>
      <c r="E620" s="269"/>
    </row>
    <row r="621" customHeight="1" spans="1:5">
      <c r="A621" s="278" t="s">
        <v>507</v>
      </c>
      <c r="B621" s="267">
        <v>0</v>
      </c>
      <c r="C621" s="267"/>
      <c r="D621" s="268" t="e">
        <f t="shared" si="11"/>
        <v>#DIV/0!</v>
      </c>
      <c r="E621" s="269"/>
    </row>
    <row r="622" customHeight="1" spans="1:5">
      <c r="A622" s="278" t="s">
        <v>508</v>
      </c>
      <c r="B622" s="267">
        <v>0</v>
      </c>
      <c r="C622" s="267"/>
      <c r="D622" s="268" t="e">
        <f t="shared" si="11"/>
        <v>#DIV/0!</v>
      </c>
      <c r="E622" s="269"/>
    </row>
    <row r="623" customHeight="1" spans="1:5">
      <c r="A623" s="278" t="s">
        <v>509</v>
      </c>
      <c r="B623" s="267">
        <v>340</v>
      </c>
      <c r="C623" s="267">
        <v>330</v>
      </c>
      <c r="D623" s="268">
        <f t="shared" si="11"/>
        <v>0.970588235294118</v>
      </c>
      <c r="E623" s="269"/>
    </row>
    <row r="624" customHeight="1" spans="1:5">
      <c r="A624" s="278" t="s">
        <v>510</v>
      </c>
      <c r="B624" s="267">
        <v>0</v>
      </c>
      <c r="C624" s="267"/>
      <c r="D624" s="268" t="e">
        <f t="shared" si="11"/>
        <v>#DIV/0!</v>
      </c>
      <c r="E624" s="269"/>
    </row>
    <row r="625" s="261" customFormat="1" customHeight="1" spans="1:40">
      <c r="A625" s="278" t="s">
        <v>511</v>
      </c>
      <c r="B625" s="267">
        <v>3</v>
      </c>
      <c r="C625" s="267"/>
      <c r="D625" s="268">
        <f t="shared" si="11"/>
        <v>0</v>
      </c>
      <c r="E625" s="269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</row>
    <row r="626" customHeight="1" spans="1:5">
      <c r="A626" s="274" t="s">
        <v>512</v>
      </c>
      <c r="B626" s="275">
        <v>4873</v>
      </c>
      <c r="C626" s="275">
        <f>SUM(C627:C634)</f>
        <v>3850</v>
      </c>
      <c r="D626" s="276">
        <f t="shared" si="11"/>
        <v>0.790067720090293</v>
      </c>
      <c r="E626" s="277"/>
    </row>
    <row r="627" customHeight="1" spans="1:5">
      <c r="A627" s="278" t="s">
        <v>75</v>
      </c>
      <c r="B627" s="267">
        <v>261</v>
      </c>
      <c r="C627" s="267">
        <v>240</v>
      </c>
      <c r="D627" s="268">
        <f t="shared" si="11"/>
        <v>0.919540229885057</v>
      </c>
      <c r="E627" s="269"/>
    </row>
    <row r="628" customHeight="1" spans="1:5">
      <c r="A628" s="278" t="s">
        <v>76</v>
      </c>
      <c r="B628" s="267">
        <v>0</v>
      </c>
      <c r="C628" s="267"/>
      <c r="D628" s="268" t="e">
        <f t="shared" si="11"/>
        <v>#DIV/0!</v>
      </c>
      <c r="E628" s="269"/>
    </row>
    <row r="629" customHeight="1" spans="1:5">
      <c r="A629" s="278" t="s">
        <v>77</v>
      </c>
      <c r="B629" s="267">
        <v>0</v>
      </c>
      <c r="C629" s="267"/>
      <c r="D629" s="268" t="e">
        <f t="shared" si="11"/>
        <v>#DIV/0!</v>
      </c>
      <c r="E629" s="269"/>
    </row>
    <row r="630" customHeight="1" spans="1:5">
      <c r="A630" s="278" t="s">
        <v>513</v>
      </c>
      <c r="B630" s="267">
        <v>404</v>
      </c>
      <c r="C630" s="267">
        <v>260</v>
      </c>
      <c r="D630" s="268">
        <f t="shared" si="11"/>
        <v>0.643564356435644</v>
      </c>
      <c r="E630" s="269"/>
    </row>
    <row r="631" s="261" customFormat="1" customHeight="1" spans="1:40">
      <c r="A631" s="278" t="s">
        <v>514</v>
      </c>
      <c r="B631" s="267">
        <v>600</v>
      </c>
      <c r="C631" s="267">
        <v>1200</v>
      </c>
      <c r="D631" s="268">
        <f t="shared" si="11"/>
        <v>2</v>
      </c>
      <c r="E631" s="269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</row>
    <row r="632" customHeight="1" spans="1:5">
      <c r="A632" s="278" t="s">
        <v>515</v>
      </c>
      <c r="B632" s="267">
        <v>0</v>
      </c>
      <c r="C632" s="267"/>
      <c r="D632" s="268" t="e">
        <f t="shared" si="11"/>
        <v>#DIV/0!</v>
      </c>
      <c r="E632" s="269"/>
    </row>
    <row r="633" customHeight="1" spans="1:5">
      <c r="A633" s="278" t="s">
        <v>516</v>
      </c>
      <c r="B633" s="267">
        <v>1866</v>
      </c>
      <c r="C633" s="267">
        <v>1050</v>
      </c>
      <c r="D633" s="268">
        <f t="shared" si="11"/>
        <v>0.562700964630225</v>
      </c>
      <c r="E633" s="269"/>
    </row>
    <row r="634" customHeight="1" spans="1:5">
      <c r="A634" s="278" t="s">
        <v>517</v>
      </c>
      <c r="B634" s="267">
        <v>1742</v>
      </c>
      <c r="C634" s="267">
        <v>1100</v>
      </c>
      <c r="D634" s="268">
        <f t="shared" si="11"/>
        <v>0.631458094144661</v>
      </c>
      <c r="E634" s="269"/>
    </row>
    <row r="635" customHeight="1" spans="1:5">
      <c r="A635" s="274" t="s">
        <v>518</v>
      </c>
      <c r="B635" s="275">
        <v>3</v>
      </c>
      <c r="C635" s="275">
        <f>SUM(C636:C639)</f>
        <v>0</v>
      </c>
      <c r="D635" s="276">
        <f t="shared" si="11"/>
        <v>0</v>
      </c>
      <c r="E635" s="277"/>
    </row>
    <row r="636" s="261" customFormat="1" customHeight="1" spans="1:40">
      <c r="A636" s="278" t="s">
        <v>75</v>
      </c>
      <c r="B636" s="267">
        <v>0</v>
      </c>
      <c r="C636" s="267"/>
      <c r="D636" s="268" t="e">
        <f t="shared" ref="D636:D699" si="12">C636/B636</f>
        <v>#DIV/0!</v>
      </c>
      <c r="E636" s="269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</row>
    <row r="637" customHeight="1" spans="1:5">
      <c r="A637" s="278" t="s">
        <v>76</v>
      </c>
      <c r="B637" s="267">
        <v>0</v>
      </c>
      <c r="C637" s="267"/>
      <c r="D637" s="268" t="e">
        <f t="shared" si="12"/>
        <v>#DIV/0!</v>
      </c>
      <c r="E637" s="269"/>
    </row>
    <row r="638" customHeight="1" spans="1:5">
      <c r="A638" s="278" t="s">
        <v>77</v>
      </c>
      <c r="B638" s="267">
        <v>0</v>
      </c>
      <c r="C638" s="267"/>
      <c r="D638" s="268" t="e">
        <f t="shared" si="12"/>
        <v>#DIV/0!</v>
      </c>
      <c r="E638" s="269"/>
    </row>
    <row r="639" s="261" customFormat="1" customHeight="1" spans="1:40">
      <c r="A639" s="278" t="s">
        <v>519</v>
      </c>
      <c r="B639" s="267">
        <v>3</v>
      </c>
      <c r="C639" s="267"/>
      <c r="D639" s="268">
        <f t="shared" si="12"/>
        <v>0</v>
      </c>
      <c r="E639" s="269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</row>
    <row r="640" customHeight="1" spans="1:5">
      <c r="A640" s="274" t="s">
        <v>520</v>
      </c>
      <c r="B640" s="275">
        <v>5163</v>
      </c>
      <c r="C640" s="275">
        <f>SUM(C641:C642)</f>
        <v>5000</v>
      </c>
      <c r="D640" s="276">
        <f t="shared" si="12"/>
        <v>0.968429207824908</v>
      </c>
      <c r="E640" s="277"/>
    </row>
    <row r="641" customHeight="1" spans="1:5">
      <c r="A641" s="278" t="s">
        <v>521</v>
      </c>
      <c r="B641" s="267">
        <v>3358</v>
      </c>
      <c r="C641" s="267">
        <v>3300</v>
      </c>
      <c r="D641" s="268">
        <f t="shared" si="12"/>
        <v>0.982727814175104</v>
      </c>
      <c r="E641" s="269"/>
    </row>
    <row r="642" s="261" customFormat="1" customHeight="1" spans="1:40">
      <c r="A642" s="278" t="s">
        <v>522</v>
      </c>
      <c r="B642" s="267">
        <v>1805</v>
      </c>
      <c r="C642" s="267">
        <v>1700</v>
      </c>
      <c r="D642" s="268">
        <f t="shared" si="12"/>
        <v>0.941828254847645</v>
      </c>
      <c r="E642" s="269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</row>
    <row r="643" customHeight="1" spans="1:5">
      <c r="A643" s="274" t="s">
        <v>523</v>
      </c>
      <c r="B643" s="275">
        <v>115</v>
      </c>
      <c r="C643" s="275">
        <f>SUM(C644:C645)</f>
        <v>100</v>
      </c>
      <c r="D643" s="276">
        <f t="shared" si="12"/>
        <v>0.869565217391304</v>
      </c>
      <c r="E643" s="277"/>
    </row>
    <row r="644" customHeight="1" spans="1:5">
      <c r="A644" s="278" t="s">
        <v>524</v>
      </c>
      <c r="B644" s="267">
        <v>104</v>
      </c>
      <c r="C644" s="267">
        <v>100</v>
      </c>
      <c r="D644" s="268">
        <f t="shared" si="12"/>
        <v>0.961538461538462</v>
      </c>
      <c r="E644" s="269"/>
    </row>
    <row r="645" s="261" customFormat="1" customHeight="1" spans="1:40">
      <c r="A645" s="278" t="s">
        <v>525</v>
      </c>
      <c r="B645" s="267">
        <v>11</v>
      </c>
      <c r="C645" s="267">
        <v>0</v>
      </c>
      <c r="D645" s="268">
        <f t="shared" si="12"/>
        <v>0</v>
      </c>
      <c r="E645" s="269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</row>
    <row r="646" customHeight="1" spans="1:5">
      <c r="A646" s="274" t="s">
        <v>526</v>
      </c>
      <c r="B646" s="275">
        <v>182</v>
      </c>
      <c r="C646" s="275">
        <f>SUM(C647:C648)</f>
        <v>200</v>
      </c>
      <c r="D646" s="276">
        <f t="shared" si="12"/>
        <v>1.0989010989011</v>
      </c>
      <c r="E646" s="277"/>
    </row>
    <row r="647" customHeight="1" spans="1:5">
      <c r="A647" s="278" t="s">
        <v>527</v>
      </c>
      <c r="B647" s="267">
        <v>139</v>
      </c>
      <c r="C647" s="267">
        <v>150</v>
      </c>
      <c r="D647" s="268">
        <f t="shared" si="12"/>
        <v>1.07913669064748</v>
      </c>
      <c r="E647" s="269"/>
    </row>
    <row r="648" s="261" customFormat="1" customHeight="1" spans="1:40">
      <c r="A648" s="278" t="s">
        <v>528</v>
      </c>
      <c r="B648" s="267">
        <v>43</v>
      </c>
      <c r="C648" s="267">
        <v>50</v>
      </c>
      <c r="D648" s="268">
        <f t="shared" si="12"/>
        <v>1.16279069767442</v>
      </c>
      <c r="E648" s="269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</row>
    <row r="649" customHeight="1" spans="1:5">
      <c r="A649" s="274" t="s">
        <v>529</v>
      </c>
      <c r="B649" s="275">
        <v>0</v>
      </c>
      <c r="C649" s="275">
        <f>SUM(C650:C651)</f>
        <v>0</v>
      </c>
      <c r="D649" s="276" t="e">
        <f t="shared" si="12"/>
        <v>#DIV/0!</v>
      </c>
      <c r="E649" s="277"/>
    </row>
    <row r="650" customHeight="1" spans="1:5">
      <c r="A650" s="278" t="s">
        <v>530</v>
      </c>
      <c r="B650" s="267">
        <v>0</v>
      </c>
      <c r="C650" s="267"/>
      <c r="D650" s="268" t="e">
        <f t="shared" si="12"/>
        <v>#DIV/0!</v>
      </c>
      <c r="E650" s="269"/>
    </row>
    <row r="651" s="261" customFormat="1" customHeight="1" spans="1:40">
      <c r="A651" s="278" t="s">
        <v>531</v>
      </c>
      <c r="B651" s="267">
        <v>0</v>
      </c>
      <c r="C651" s="267"/>
      <c r="D651" s="268" t="e">
        <f t="shared" si="12"/>
        <v>#DIV/0!</v>
      </c>
      <c r="E651" s="269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</row>
    <row r="652" customHeight="1" spans="1:5">
      <c r="A652" s="274" t="s">
        <v>532</v>
      </c>
      <c r="B652" s="275">
        <v>22</v>
      </c>
      <c r="C652" s="275">
        <f>SUM(C653:C654)</f>
        <v>30</v>
      </c>
      <c r="D652" s="276">
        <f t="shared" si="12"/>
        <v>1.36363636363636</v>
      </c>
      <c r="E652" s="277"/>
    </row>
    <row r="653" customHeight="1" spans="1:5">
      <c r="A653" s="278" t="s">
        <v>533</v>
      </c>
      <c r="B653" s="267">
        <v>0</v>
      </c>
      <c r="C653" s="267"/>
      <c r="D653" s="268" t="e">
        <f t="shared" si="12"/>
        <v>#DIV/0!</v>
      </c>
      <c r="E653" s="269"/>
    </row>
    <row r="654" customHeight="1" spans="1:5">
      <c r="A654" s="278" t="s">
        <v>534</v>
      </c>
      <c r="B654" s="267">
        <v>22</v>
      </c>
      <c r="C654" s="267">
        <v>30</v>
      </c>
      <c r="D654" s="268">
        <f t="shared" si="12"/>
        <v>1.36363636363636</v>
      </c>
      <c r="E654" s="269"/>
    </row>
    <row r="655" s="261" customFormat="1" customHeight="1" spans="1:40">
      <c r="A655" s="274" t="s">
        <v>535</v>
      </c>
      <c r="B655" s="275">
        <v>14953</v>
      </c>
      <c r="C655" s="275">
        <f>SUM(C656:C658)</f>
        <v>9300</v>
      </c>
      <c r="D655" s="276">
        <f t="shared" si="12"/>
        <v>0.621948772821507</v>
      </c>
      <c r="E655" s="27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</row>
    <row r="656" customHeight="1" spans="1:5">
      <c r="A656" s="278" t="s">
        <v>536</v>
      </c>
      <c r="B656" s="267"/>
      <c r="C656" s="267"/>
      <c r="D656" s="268" t="e">
        <f t="shared" si="12"/>
        <v>#DIV/0!</v>
      </c>
      <c r="E656" s="269"/>
    </row>
    <row r="657" customHeight="1" spans="1:5">
      <c r="A657" s="278" t="s">
        <v>537</v>
      </c>
      <c r="B657" s="267">
        <v>12986</v>
      </c>
      <c r="C657" s="267">
        <v>9300</v>
      </c>
      <c r="D657" s="268">
        <f t="shared" si="12"/>
        <v>0.716155860157092</v>
      </c>
      <c r="E657" s="269"/>
    </row>
    <row r="658" customHeight="1" spans="1:5">
      <c r="A658" s="278" t="s">
        <v>538</v>
      </c>
      <c r="B658" s="267">
        <v>300</v>
      </c>
      <c r="C658" s="267"/>
      <c r="D658" s="268">
        <f t="shared" si="12"/>
        <v>0</v>
      </c>
      <c r="E658" s="269"/>
    </row>
    <row r="659" customHeight="1" spans="1:5">
      <c r="A659" s="274" t="s">
        <v>539</v>
      </c>
      <c r="B659" s="275">
        <v>0</v>
      </c>
      <c r="C659" s="275">
        <f>SUM(C660:C662)</f>
        <v>0</v>
      </c>
      <c r="D659" s="276" t="e">
        <f t="shared" si="12"/>
        <v>#DIV/0!</v>
      </c>
      <c r="E659" s="277"/>
    </row>
    <row r="660" s="261" customFormat="1" customHeight="1" spans="1:40">
      <c r="A660" s="278" t="s">
        <v>540</v>
      </c>
      <c r="B660" s="267">
        <v>0</v>
      </c>
      <c r="C660" s="267"/>
      <c r="D660" s="268" t="e">
        <f t="shared" si="12"/>
        <v>#DIV/0!</v>
      </c>
      <c r="E660" s="269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</row>
    <row r="661" s="262" customFormat="1" customHeight="1" spans="1:40">
      <c r="A661" s="278" t="s">
        <v>541</v>
      </c>
      <c r="B661" s="267">
        <v>0</v>
      </c>
      <c r="C661" s="267"/>
      <c r="D661" s="268" t="e">
        <f t="shared" si="12"/>
        <v>#DIV/0!</v>
      </c>
      <c r="E661" s="269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</row>
    <row r="662" s="261" customFormat="1" customHeight="1" spans="1:40">
      <c r="A662" s="278" t="s">
        <v>542</v>
      </c>
      <c r="B662" s="267">
        <v>0</v>
      </c>
      <c r="C662" s="267"/>
      <c r="D662" s="268" t="e">
        <f t="shared" si="12"/>
        <v>#DIV/0!</v>
      </c>
      <c r="E662" s="269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</row>
    <row r="663" customHeight="1" spans="1:5">
      <c r="A663" s="274" t="s">
        <v>543</v>
      </c>
      <c r="B663" s="275">
        <v>1292</v>
      </c>
      <c r="C663" s="275">
        <f>SUM(C664:C670)</f>
        <v>1563</v>
      </c>
      <c r="D663" s="276">
        <f t="shared" si="12"/>
        <v>1.20975232198142</v>
      </c>
      <c r="E663" s="277"/>
    </row>
    <row r="664" customHeight="1" spans="1:5">
      <c r="A664" s="278" t="s">
        <v>75</v>
      </c>
      <c r="B664" s="267">
        <v>245</v>
      </c>
      <c r="C664" s="267">
        <v>300</v>
      </c>
      <c r="D664" s="268">
        <f t="shared" si="12"/>
        <v>1.22448979591837</v>
      </c>
      <c r="E664" s="269"/>
    </row>
    <row r="665" customHeight="1" spans="1:5">
      <c r="A665" s="278" t="s">
        <v>76</v>
      </c>
      <c r="B665" s="267">
        <v>0</v>
      </c>
      <c r="C665" s="267"/>
      <c r="D665" s="268" t="e">
        <f t="shared" si="12"/>
        <v>#DIV/0!</v>
      </c>
      <c r="E665" s="269"/>
    </row>
    <row r="666" customHeight="1" spans="1:5">
      <c r="A666" s="278" t="s">
        <v>77</v>
      </c>
      <c r="B666" s="267">
        <v>0</v>
      </c>
      <c r="C666" s="267"/>
      <c r="D666" s="268" t="e">
        <f t="shared" si="12"/>
        <v>#DIV/0!</v>
      </c>
      <c r="E666" s="269"/>
    </row>
    <row r="667" s="261" customFormat="1" customHeight="1" spans="1:40">
      <c r="A667" s="278" t="s">
        <v>544</v>
      </c>
      <c r="B667" s="267">
        <v>104</v>
      </c>
      <c r="C667" s="267">
        <v>150</v>
      </c>
      <c r="D667" s="268">
        <f t="shared" si="12"/>
        <v>1.44230769230769</v>
      </c>
      <c r="E667" s="269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</row>
    <row r="668" customHeight="1" spans="1:5">
      <c r="A668" s="278" t="s">
        <v>545</v>
      </c>
      <c r="B668" s="267">
        <v>0</v>
      </c>
      <c r="C668" s="267"/>
      <c r="D668" s="268" t="e">
        <f t="shared" si="12"/>
        <v>#DIV/0!</v>
      </c>
      <c r="E668" s="269"/>
    </row>
    <row r="669" customHeight="1" spans="1:5">
      <c r="A669" s="278" t="s">
        <v>84</v>
      </c>
      <c r="B669" s="267">
        <v>561</v>
      </c>
      <c r="C669" s="267">
        <v>613</v>
      </c>
      <c r="D669" s="268">
        <f t="shared" si="12"/>
        <v>1.09269162210339</v>
      </c>
      <c r="E669" s="269"/>
    </row>
    <row r="670" customHeight="1" spans="1:5">
      <c r="A670" s="278" t="s">
        <v>546</v>
      </c>
      <c r="B670" s="267">
        <v>382</v>
      </c>
      <c r="C670" s="267">
        <v>500</v>
      </c>
      <c r="D670" s="268">
        <f t="shared" si="12"/>
        <v>1.30890052356021</v>
      </c>
      <c r="E670" s="269"/>
    </row>
    <row r="671" customHeight="1" spans="1:5">
      <c r="A671" s="274" t="s">
        <v>547</v>
      </c>
      <c r="B671" s="275">
        <v>0</v>
      </c>
      <c r="C671" s="275">
        <f>SUM(C672:C673)</f>
        <v>0</v>
      </c>
      <c r="D671" s="276" t="e">
        <f t="shared" si="12"/>
        <v>#DIV/0!</v>
      </c>
      <c r="E671" s="277"/>
    </row>
    <row r="672" customHeight="1" spans="1:5">
      <c r="A672" s="278" t="s">
        <v>548</v>
      </c>
      <c r="B672" s="267">
        <v>0</v>
      </c>
      <c r="C672" s="267"/>
      <c r="D672" s="268" t="e">
        <f t="shared" si="12"/>
        <v>#DIV/0!</v>
      </c>
      <c r="E672" s="269"/>
    </row>
    <row r="673" customHeight="1" spans="1:5">
      <c r="A673" s="278" t="s">
        <v>549</v>
      </c>
      <c r="B673" s="267">
        <v>0</v>
      </c>
      <c r="C673" s="267"/>
      <c r="D673" s="268" t="e">
        <f t="shared" si="12"/>
        <v>#DIV/0!</v>
      </c>
      <c r="E673" s="269"/>
    </row>
    <row r="674" customHeight="1" spans="1:5">
      <c r="A674" s="274" t="s">
        <v>550</v>
      </c>
      <c r="B674" s="275">
        <v>13024</v>
      </c>
      <c r="C674" s="275">
        <f>C675</f>
        <v>18400</v>
      </c>
      <c r="D674" s="276">
        <f t="shared" si="12"/>
        <v>1.41277641277641</v>
      </c>
      <c r="E674" s="277"/>
    </row>
    <row r="675" customHeight="1" spans="1:5">
      <c r="A675" s="278" t="s">
        <v>551</v>
      </c>
      <c r="B675" s="267">
        <v>13024</v>
      </c>
      <c r="C675" s="267">
        <v>18400</v>
      </c>
      <c r="D675" s="268">
        <f t="shared" si="12"/>
        <v>1.41277641277641</v>
      </c>
      <c r="E675" s="269"/>
    </row>
    <row r="676" customHeight="1" spans="1:5">
      <c r="A676" s="270" t="s">
        <v>552</v>
      </c>
      <c r="B676" s="271">
        <f>B677+B682+B697+B701+B713+B716+B720+B725+B729+B733+B736+B745+B747</f>
        <v>47658</v>
      </c>
      <c r="C676" s="271">
        <f>C677+C682+C697+C701+C713+C716+C720+C725+C729+C733+C736+C745+C747</f>
        <v>48166</v>
      </c>
      <c r="D676" s="272">
        <f t="shared" si="12"/>
        <v>1.01065928070838</v>
      </c>
      <c r="E676" s="273"/>
    </row>
    <row r="677" customHeight="1" spans="1:5">
      <c r="A677" s="274" t="s">
        <v>553</v>
      </c>
      <c r="B677" s="275">
        <f>SUM(B678:B681)</f>
        <v>1184</v>
      </c>
      <c r="C677" s="275">
        <f>SUM(C678:C681)</f>
        <v>1200</v>
      </c>
      <c r="D677" s="276">
        <f t="shared" si="12"/>
        <v>1.01351351351351</v>
      </c>
      <c r="E677" s="277"/>
    </row>
    <row r="678" customHeight="1" spans="1:5">
      <c r="A678" s="278" t="s">
        <v>75</v>
      </c>
      <c r="B678" s="267">
        <v>1015</v>
      </c>
      <c r="C678" s="267">
        <v>1000</v>
      </c>
      <c r="D678" s="268">
        <f t="shared" si="12"/>
        <v>0.985221674876847</v>
      </c>
      <c r="E678" s="269"/>
    </row>
    <row r="679" customHeight="1" spans="1:5">
      <c r="A679" s="278" t="s">
        <v>76</v>
      </c>
      <c r="B679" s="267">
        <v>0</v>
      </c>
      <c r="C679" s="267"/>
      <c r="D679" s="268" t="e">
        <f t="shared" si="12"/>
        <v>#DIV/0!</v>
      </c>
      <c r="E679" s="269"/>
    </row>
    <row r="680" customHeight="1" spans="1:5">
      <c r="A680" s="278" t="s">
        <v>77</v>
      </c>
      <c r="B680" s="267">
        <v>0</v>
      </c>
      <c r="C680" s="267"/>
      <c r="D680" s="268" t="e">
        <f t="shared" si="12"/>
        <v>#DIV/0!</v>
      </c>
      <c r="E680" s="269"/>
    </row>
    <row r="681" customHeight="1" spans="1:5">
      <c r="A681" s="278" t="s">
        <v>554</v>
      </c>
      <c r="B681" s="267">
        <v>169</v>
      </c>
      <c r="C681" s="267">
        <v>200</v>
      </c>
      <c r="D681" s="268">
        <f t="shared" si="12"/>
        <v>1.18343195266272</v>
      </c>
      <c r="E681" s="269"/>
    </row>
    <row r="682" customHeight="1" spans="1:5">
      <c r="A682" s="274" t="s">
        <v>555</v>
      </c>
      <c r="B682" s="275">
        <f>SUM(B683:B695)</f>
        <v>795</v>
      </c>
      <c r="C682" s="275">
        <f>SUM(C683:C695)</f>
        <v>1474</v>
      </c>
      <c r="D682" s="276">
        <f t="shared" si="12"/>
        <v>1.85408805031447</v>
      </c>
      <c r="E682" s="277"/>
    </row>
    <row r="683" s="261" customFormat="1" customHeight="1" spans="1:40">
      <c r="A683" s="278" t="s">
        <v>556</v>
      </c>
      <c r="B683" s="267">
        <f>1095-514</f>
        <v>581</v>
      </c>
      <c r="C683" s="267">
        <v>874</v>
      </c>
      <c r="D683" s="268">
        <f t="shared" si="12"/>
        <v>1.50430292598967</v>
      </c>
      <c r="E683" s="269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</row>
    <row r="684" customHeight="1" spans="1:5">
      <c r="A684" s="278" t="s">
        <v>557</v>
      </c>
      <c r="B684" s="267">
        <v>214</v>
      </c>
      <c r="C684" s="267">
        <v>600</v>
      </c>
      <c r="D684" s="268">
        <f t="shared" si="12"/>
        <v>2.80373831775701</v>
      </c>
      <c r="E684" s="269"/>
    </row>
    <row r="685" customHeight="1" spans="1:5">
      <c r="A685" s="278" t="s">
        <v>558</v>
      </c>
      <c r="B685" s="267">
        <v>0</v>
      </c>
      <c r="C685" s="267"/>
      <c r="D685" s="268" t="e">
        <f t="shared" si="12"/>
        <v>#DIV/0!</v>
      </c>
      <c r="E685" s="269"/>
    </row>
    <row r="686" customHeight="1" spans="1:5">
      <c r="A686" s="278" t="s">
        <v>559</v>
      </c>
      <c r="B686" s="267">
        <v>0</v>
      </c>
      <c r="C686" s="267"/>
      <c r="D686" s="268" t="e">
        <f t="shared" si="12"/>
        <v>#DIV/0!</v>
      </c>
      <c r="E686" s="269"/>
    </row>
    <row r="687" s="261" customFormat="1" customHeight="1" spans="1:40">
      <c r="A687" s="278" t="s">
        <v>560</v>
      </c>
      <c r="B687" s="267">
        <v>0</v>
      </c>
      <c r="C687" s="267"/>
      <c r="D687" s="268" t="e">
        <f t="shared" si="12"/>
        <v>#DIV/0!</v>
      </c>
      <c r="E687" s="269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</row>
    <row r="688" customHeight="1" spans="1:5">
      <c r="A688" s="278" t="s">
        <v>561</v>
      </c>
      <c r="B688" s="267">
        <v>0</v>
      </c>
      <c r="C688" s="267"/>
      <c r="D688" s="268" t="e">
        <f t="shared" si="12"/>
        <v>#DIV/0!</v>
      </c>
      <c r="E688" s="269"/>
    </row>
    <row r="689" customHeight="1" spans="1:5">
      <c r="A689" s="278" t="s">
        <v>562</v>
      </c>
      <c r="B689" s="267">
        <v>0</v>
      </c>
      <c r="C689" s="267"/>
      <c r="D689" s="268" t="e">
        <f t="shared" si="12"/>
        <v>#DIV/0!</v>
      </c>
      <c r="E689" s="269"/>
    </row>
    <row r="690" customHeight="1" spans="1:5">
      <c r="A690" s="278" t="s">
        <v>563</v>
      </c>
      <c r="B690" s="267">
        <v>0</v>
      </c>
      <c r="C690" s="267"/>
      <c r="D690" s="268" t="e">
        <f t="shared" si="12"/>
        <v>#DIV/0!</v>
      </c>
      <c r="E690" s="269"/>
    </row>
    <row r="691" customHeight="1" spans="1:5">
      <c r="A691" s="278" t="s">
        <v>564</v>
      </c>
      <c r="B691" s="267">
        <v>0</v>
      </c>
      <c r="C691" s="267"/>
      <c r="D691" s="268" t="e">
        <f t="shared" si="12"/>
        <v>#DIV/0!</v>
      </c>
      <c r="E691" s="269"/>
    </row>
    <row r="692" customHeight="1" spans="1:5">
      <c r="A692" s="278" t="s">
        <v>565</v>
      </c>
      <c r="B692" s="267">
        <v>0</v>
      </c>
      <c r="C692" s="267"/>
      <c r="D692" s="268" t="e">
        <f t="shared" si="12"/>
        <v>#DIV/0!</v>
      </c>
      <c r="E692" s="269"/>
    </row>
    <row r="693" customHeight="1" spans="1:5">
      <c r="A693" s="278" t="s">
        <v>566</v>
      </c>
      <c r="B693" s="267">
        <v>0</v>
      </c>
      <c r="C693" s="267"/>
      <c r="D693" s="268" t="e">
        <f t="shared" si="12"/>
        <v>#DIV/0!</v>
      </c>
      <c r="E693" s="269"/>
    </row>
    <row r="694" customHeight="1" spans="1:5">
      <c r="A694" s="278" t="s">
        <v>567</v>
      </c>
      <c r="B694" s="267">
        <v>0</v>
      </c>
      <c r="C694" s="267"/>
      <c r="D694" s="268" t="e">
        <f t="shared" si="12"/>
        <v>#DIV/0!</v>
      </c>
      <c r="E694" s="269"/>
    </row>
    <row r="695" customHeight="1" spans="1:5">
      <c r="A695" s="278" t="s">
        <v>568</v>
      </c>
      <c r="B695" s="267">
        <v>0</v>
      </c>
      <c r="C695" s="267"/>
      <c r="D695" s="268" t="e">
        <f t="shared" si="12"/>
        <v>#DIV/0!</v>
      </c>
      <c r="E695" s="269"/>
    </row>
    <row r="696" customHeight="1" spans="1:5">
      <c r="A696" s="278" t="s">
        <v>569</v>
      </c>
      <c r="B696" s="267">
        <v>0</v>
      </c>
      <c r="C696" s="267"/>
      <c r="D696" s="268"/>
      <c r="E696" s="269"/>
    </row>
    <row r="697" customHeight="1" spans="1:5">
      <c r="A697" s="274" t="s">
        <v>570</v>
      </c>
      <c r="B697" s="275">
        <f>SUM(B698:B700)</f>
        <v>10015</v>
      </c>
      <c r="C697" s="275">
        <f>SUM(C698:C700)</f>
        <v>10002</v>
      </c>
      <c r="D697" s="276">
        <f>C697/B697</f>
        <v>0.998701947079381</v>
      </c>
      <c r="E697" s="277"/>
    </row>
    <row r="698" customHeight="1" spans="1:5">
      <c r="A698" s="278" t="s">
        <v>571</v>
      </c>
      <c r="B698" s="267">
        <f>11014-1000</f>
        <v>10014</v>
      </c>
      <c r="C698" s="267">
        <v>10000</v>
      </c>
      <c r="D698" s="268">
        <f>C698/B698</f>
        <v>0.998601957259836</v>
      </c>
      <c r="E698" s="269"/>
    </row>
    <row r="699" customHeight="1" spans="1:5">
      <c r="A699" s="278" t="s">
        <v>572</v>
      </c>
      <c r="B699" s="267">
        <v>1</v>
      </c>
      <c r="C699" s="267">
        <v>2</v>
      </c>
      <c r="D699" s="268">
        <f>C699/B699</f>
        <v>2</v>
      </c>
      <c r="E699" s="269"/>
    </row>
    <row r="700" s="261" customFormat="1" customHeight="1" spans="1:40">
      <c r="A700" s="278" t="s">
        <v>573</v>
      </c>
      <c r="B700" s="267">
        <v>0</v>
      </c>
      <c r="C700" s="267"/>
      <c r="D700" s="268" t="e">
        <f>C700/B700</f>
        <v>#DIV/0!</v>
      </c>
      <c r="E700" s="269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</row>
    <row r="701" s="261" customFormat="1" customHeight="1" spans="1:40">
      <c r="A701" s="274" t="s">
        <v>574</v>
      </c>
      <c r="B701" s="275">
        <f>SUM(B702:B712)</f>
        <v>9293</v>
      </c>
      <c r="C701" s="275">
        <f>SUM(C702:C712)</f>
        <v>8165</v>
      </c>
      <c r="D701" s="276">
        <f t="shared" ref="D701:D764" si="13">C701/B701</f>
        <v>0.878618314860648</v>
      </c>
      <c r="E701" s="27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</row>
    <row r="702" customHeight="1" spans="1:5">
      <c r="A702" s="278" t="s">
        <v>575</v>
      </c>
      <c r="B702" s="267">
        <v>1403</v>
      </c>
      <c r="C702" s="267">
        <v>1000</v>
      </c>
      <c r="D702" s="268">
        <f t="shared" si="13"/>
        <v>0.712758374910905</v>
      </c>
      <c r="E702" s="269"/>
    </row>
    <row r="703" customHeight="1" spans="1:5">
      <c r="A703" s="278" t="s">
        <v>576</v>
      </c>
      <c r="B703" s="267">
        <v>1035</v>
      </c>
      <c r="C703" s="267">
        <v>1000</v>
      </c>
      <c r="D703" s="268">
        <f t="shared" si="13"/>
        <v>0.966183574879227</v>
      </c>
      <c r="E703" s="269"/>
    </row>
    <row r="704" s="261" customFormat="1" customHeight="1" spans="1:40">
      <c r="A704" s="278" t="s">
        <v>577</v>
      </c>
      <c r="B704" s="267">
        <v>1756</v>
      </c>
      <c r="C704" s="267">
        <v>1000</v>
      </c>
      <c r="D704" s="268">
        <f t="shared" si="13"/>
        <v>0.569476082004556</v>
      </c>
      <c r="E704" s="269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</row>
    <row r="705" customHeight="1" spans="1:5">
      <c r="A705" s="278" t="s">
        <v>578</v>
      </c>
      <c r="B705" s="267">
        <v>0</v>
      </c>
      <c r="C705" s="267"/>
      <c r="D705" s="268" t="e">
        <f t="shared" si="13"/>
        <v>#DIV/0!</v>
      </c>
      <c r="E705" s="269"/>
    </row>
    <row r="706" customHeight="1" spans="1:5">
      <c r="A706" s="278" t="s">
        <v>579</v>
      </c>
      <c r="B706" s="267">
        <v>0</v>
      </c>
      <c r="C706" s="267">
        <v>0</v>
      </c>
      <c r="D706" s="268" t="e">
        <f t="shared" si="13"/>
        <v>#DIV/0!</v>
      </c>
      <c r="E706" s="269"/>
    </row>
    <row r="707" customHeight="1" spans="1:5">
      <c r="A707" s="278" t="s">
        <v>580</v>
      </c>
      <c r="B707" s="267">
        <v>0</v>
      </c>
      <c r="C707" s="267"/>
      <c r="D707" s="268" t="e">
        <f t="shared" si="13"/>
        <v>#DIV/0!</v>
      </c>
      <c r="E707" s="269"/>
    </row>
    <row r="708" s="261" customFormat="1" customHeight="1" spans="1:40">
      <c r="A708" s="278" t="s">
        <v>581</v>
      </c>
      <c r="B708" s="267">
        <v>25</v>
      </c>
      <c r="C708" s="267">
        <v>35</v>
      </c>
      <c r="D708" s="268">
        <f t="shared" si="13"/>
        <v>1.4</v>
      </c>
      <c r="E708" s="269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</row>
    <row r="709" customHeight="1" spans="1:5">
      <c r="A709" s="278" t="s">
        <v>582</v>
      </c>
      <c r="B709" s="267">
        <v>1999</v>
      </c>
      <c r="C709" s="267">
        <v>2000</v>
      </c>
      <c r="D709" s="268">
        <f t="shared" si="13"/>
        <v>1.00050025012506</v>
      </c>
      <c r="E709" s="269"/>
    </row>
    <row r="710" customHeight="1" spans="1:5">
      <c r="A710" s="278" t="s">
        <v>583</v>
      </c>
      <c r="B710" s="267">
        <v>9</v>
      </c>
      <c r="C710" s="267">
        <v>130</v>
      </c>
      <c r="D710" s="268">
        <f t="shared" si="13"/>
        <v>14.4444444444444</v>
      </c>
      <c r="E710" s="269"/>
    </row>
    <row r="711" customHeight="1" spans="1:5">
      <c r="A711" s="278" t="s">
        <v>584</v>
      </c>
      <c r="B711" s="267">
        <f>4857-3000</f>
        <v>1857</v>
      </c>
      <c r="C711" s="267">
        <v>2000</v>
      </c>
      <c r="D711" s="268">
        <f t="shared" si="13"/>
        <v>1.07700592353258</v>
      </c>
      <c r="E711" s="269"/>
    </row>
    <row r="712" customHeight="1" spans="1:5">
      <c r="A712" s="278" t="s">
        <v>585</v>
      </c>
      <c r="B712" s="267">
        <v>1209</v>
      </c>
      <c r="C712" s="267">
        <v>1000</v>
      </c>
      <c r="D712" s="268">
        <f t="shared" si="13"/>
        <v>0.827129859387924</v>
      </c>
      <c r="E712" s="269"/>
    </row>
    <row r="713" customHeight="1" spans="1:5">
      <c r="A713" s="274" t="s">
        <v>586</v>
      </c>
      <c r="B713" s="275">
        <v>0</v>
      </c>
      <c r="C713" s="275">
        <f>SUM(C714:C715)</f>
        <v>0</v>
      </c>
      <c r="D713" s="276" t="e">
        <f t="shared" si="13"/>
        <v>#DIV/0!</v>
      </c>
      <c r="E713" s="277"/>
    </row>
    <row r="714" customHeight="1" spans="1:5">
      <c r="A714" s="278" t="s">
        <v>587</v>
      </c>
      <c r="B714" s="267">
        <v>0</v>
      </c>
      <c r="C714" s="267"/>
      <c r="D714" s="268" t="e">
        <f t="shared" si="13"/>
        <v>#DIV/0!</v>
      </c>
      <c r="E714" s="269"/>
    </row>
    <row r="715" customHeight="1" spans="1:5">
      <c r="A715" s="278" t="s">
        <v>588</v>
      </c>
      <c r="B715" s="267">
        <v>0</v>
      </c>
      <c r="C715" s="267"/>
      <c r="D715" s="268" t="e">
        <f t="shared" si="13"/>
        <v>#DIV/0!</v>
      </c>
      <c r="E715" s="269"/>
    </row>
    <row r="716" customHeight="1" spans="1:5">
      <c r="A716" s="274" t="s">
        <v>589</v>
      </c>
      <c r="B716" s="275">
        <v>3322</v>
      </c>
      <c r="C716" s="275">
        <f>SUM(C717:C719)</f>
        <v>3440</v>
      </c>
      <c r="D716" s="276">
        <f t="shared" si="13"/>
        <v>1.03552077062011</v>
      </c>
      <c r="E716" s="277"/>
    </row>
    <row r="717" customHeight="1" spans="1:5">
      <c r="A717" s="278" t="s">
        <v>590</v>
      </c>
      <c r="B717" s="267">
        <v>0</v>
      </c>
      <c r="C717" s="267"/>
      <c r="D717" s="268" t="e">
        <f t="shared" si="13"/>
        <v>#DIV/0!</v>
      </c>
      <c r="E717" s="269"/>
    </row>
    <row r="718" s="261" customFormat="1" customHeight="1" spans="1:40">
      <c r="A718" s="278" t="s">
        <v>591</v>
      </c>
      <c r="B718" s="267">
        <v>3228</v>
      </c>
      <c r="C718" s="267">
        <v>3300</v>
      </c>
      <c r="D718" s="268">
        <f t="shared" si="13"/>
        <v>1.02230483271375</v>
      </c>
      <c r="E718" s="269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</row>
    <row r="719" customHeight="1" spans="1:5">
      <c r="A719" s="278" t="s">
        <v>592</v>
      </c>
      <c r="B719" s="267">
        <v>94</v>
      </c>
      <c r="C719" s="267">
        <v>140</v>
      </c>
      <c r="D719" s="268">
        <f t="shared" si="13"/>
        <v>1.48936170212766</v>
      </c>
      <c r="E719" s="269"/>
    </row>
    <row r="720" customHeight="1" spans="1:5">
      <c r="A720" s="274" t="s">
        <v>593</v>
      </c>
      <c r="B720" s="275">
        <f>SUM(B721:B724)</f>
        <v>9870</v>
      </c>
      <c r="C720" s="275">
        <f>SUM(C721:C724)</f>
        <v>9250</v>
      </c>
      <c r="D720" s="276">
        <f t="shared" si="13"/>
        <v>0.937183383991895</v>
      </c>
      <c r="E720" s="277"/>
    </row>
    <row r="721" customHeight="1" spans="1:5">
      <c r="A721" s="278" t="s">
        <v>594</v>
      </c>
      <c r="B721" s="279">
        <v>3858</v>
      </c>
      <c r="C721" s="279">
        <v>3200</v>
      </c>
      <c r="D721" s="268">
        <f t="shared" si="13"/>
        <v>0.829445308449974</v>
      </c>
      <c r="E721" s="269"/>
    </row>
    <row r="722" customHeight="1" spans="1:5">
      <c r="A722" s="278" t="s">
        <v>595</v>
      </c>
      <c r="B722" s="267">
        <f>7656-2575</f>
        <v>5081</v>
      </c>
      <c r="C722" s="267">
        <v>5000</v>
      </c>
      <c r="D722" s="268">
        <f t="shared" si="13"/>
        <v>0.98405825624877</v>
      </c>
      <c r="E722" s="269"/>
    </row>
    <row r="723" s="261" customFormat="1" customHeight="1" spans="1:40">
      <c r="A723" s="278" t="s">
        <v>596</v>
      </c>
      <c r="B723" s="267">
        <v>807</v>
      </c>
      <c r="C723" s="267">
        <v>800</v>
      </c>
      <c r="D723" s="268">
        <f t="shared" si="13"/>
        <v>0.991325898389095</v>
      </c>
      <c r="E723" s="269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</row>
    <row r="724" customHeight="1" spans="1:5">
      <c r="A724" s="278" t="s">
        <v>597</v>
      </c>
      <c r="B724" s="267">
        <v>124</v>
      </c>
      <c r="C724" s="267">
        <v>250</v>
      </c>
      <c r="D724" s="268">
        <f t="shared" si="13"/>
        <v>2.01612903225806</v>
      </c>
      <c r="E724" s="269"/>
    </row>
    <row r="725" customHeight="1" spans="1:5">
      <c r="A725" s="274" t="s">
        <v>598</v>
      </c>
      <c r="B725" s="275">
        <f>SUM(B726:B728)</f>
        <v>10549</v>
      </c>
      <c r="C725" s="275">
        <f>SUM(C726:C728)</f>
        <v>12000</v>
      </c>
      <c r="D725" s="276">
        <f t="shared" si="13"/>
        <v>1.13754858280406</v>
      </c>
      <c r="E725" s="277"/>
    </row>
    <row r="726" customHeight="1" spans="1:5">
      <c r="A726" s="278" t="s">
        <v>599</v>
      </c>
      <c r="B726" s="267">
        <v>0</v>
      </c>
      <c r="C726" s="267"/>
      <c r="D726" s="268" t="e">
        <f t="shared" si="13"/>
        <v>#DIV/0!</v>
      </c>
      <c r="E726" s="269"/>
    </row>
    <row r="727" customHeight="1" spans="1:5">
      <c r="A727" s="278" t="s">
        <v>600</v>
      </c>
      <c r="B727" s="267">
        <f>12549-2000</f>
        <v>10549</v>
      </c>
      <c r="C727" s="267">
        <v>12000</v>
      </c>
      <c r="D727" s="268">
        <f t="shared" si="13"/>
        <v>1.13754858280406</v>
      </c>
      <c r="E727" s="269"/>
    </row>
    <row r="728" customHeight="1" spans="1:5">
      <c r="A728" s="278" t="s">
        <v>601</v>
      </c>
      <c r="B728" s="267">
        <v>0</v>
      </c>
      <c r="C728" s="267"/>
      <c r="D728" s="268" t="e">
        <f t="shared" si="13"/>
        <v>#DIV/0!</v>
      </c>
      <c r="E728" s="269"/>
    </row>
    <row r="729" s="261" customFormat="1" customHeight="1" spans="1:40">
      <c r="A729" s="274" t="s">
        <v>602</v>
      </c>
      <c r="B729" s="275">
        <v>1129</v>
      </c>
      <c r="C729" s="275">
        <f>SUM(C730:C732)</f>
        <v>1125</v>
      </c>
      <c r="D729" s="276">
        <f t="shared" si="13"/>
        <v>0.996457041629761</v>
      </c>
      <c r="E729" s="27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</row>
    <row r="730" customHeight="1" spans="1:5">
      <c r="A730" s="278" t="s">
        <v>603</v>
      </c>
      <c r="B730" s="267">
        <v>1115</v>
      </c>
      <c r="C730" s="267">
        <v>1100</v>
      </c>
      <c r="D730" s="268">
        <f t="shared" si="13"/>
        <v>0.986547085201794</v>
      </c>
      <c r="E730" s="269"/>
    </row>
    <row r="731" customHeight="1" spans="1:5">
      <c r="A731" s="278" t="s">
        <v>604</v>
      </c>
      <c r="B731" s="267">
        <v>14</v>
      </c>
      <c r="C731" s="267">
        <v>25</v>
      </c>
      <c r="D731" s="268">
        <f t="shared" si="13"/>
        <v>1.78571428571429</v>
      </c>
      <c r="E731" s="269"/>
    </row>
    <row r="732" customHeight="1" spans="1:5">
      <c r="A732" s="278" t="s">
        <v>605</v>
      </c>
      <c r="B732" s="267">
        <v>0</v>
      </c>
      <c r="C732" s="267"/>
      <c r="D732" s="268" t="e">
        <f t="shared" si="13"/>
        <v>#DIV/0!</v>
      </c>
      <c r="E732" s="269"/>
    </row>
    <row r="733" s="261" customFormat="1" customHeight="1" spans="1:40">
      <c r="A733" s="274" t="s">
        <v>606</v>
      </c>
      <c r="B733" s="275">
        <v>200</v>
      </c>
      <c r="C733" s="275">
        <f>SUM(C734:C735)</f>
        <v>200</v>
      </c>
      <c r="D733" s="276">
        <f t="shared" si="13"/>
        <v>1</v>
      </c>
      <c r="E733" s="27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</row>
    <row r="734" customHeight="1" spans="1:5">
      <c r="A734" s="278" t="s">
        <v>607</v>
      </c>
      <c r="B734" s="267">
        <v>122</v>
      </c>
      <c r="C734" s="267">
        <v>120</v>
      </c>
      <c r="D734" s="268">
        <f t="shared" si="13"/>
        <v>0.983606557377049</v>
      </c>
      <c r="E734" s="269"/>
    </row>
    <row r="735" customHeight="1" spans="1:5">
      <c r="A735" s="278" t="s">
        <v>608</v>
      </c>
      <c r="B735" s="267">
        <v>78</v>
      </c>
      <c r="C735" s="267">
        <v>80</v>
      </c>
      <c r="D735" s="268">
        <f t="shared" si="13"/>
        <v>1.02564102564103</v>
      </c>
      <c r="E735" s="269"/>
    </row>
    <row r="736" s="261" customFormat="1" customHeight="1" spans="1:40">
      <c r="A736" s="274" t="s">
        <v>609</v>
      </c>
      <c r="B736" s="275">
        <v>304</v>
      </c>
      <c r="C736" s="275">
        <f>SUM(C737:C744)</f>
        <v>310</v>
      </c>
      <c r="D736" s="276">
        <f t="shared" si="13"/>
        <v>1.01973684210526</v>
      </c>
      <c r="E736" s="27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</row>
    <row r="737" s="262" customFormat="1" customHeight="1" spans="1:40">
      <c r="A737" s="278" t="s">
        <v>75</v>
      </c>
      <c r="B737" s="267">
        <v>275</v>
      </c>
      <c r="C737" s="267">
        <v>280</v>
      </c>
      <c r="D737" s="268">
        <f t="shared" si="13"/>
        <v>1.01818181818182</v>
      </c>
      <c r="E737" s="269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</row>
    <row r="738" s="261" customFormat="1" customHeight="1" spans="1:40">
      <c r="A738" s="278" t="s">
        <v>76</v>
      </c>
      <c r="B738" s="267">
        <v>29</v>
      </c>
      <c r="C738" s="267">
        <v>20</v>
      </c>
      <c r="D738" s="268">
        <f t="shared" si="13"/>
        <v>0.689655172413793</v>
      </c>
      <c r="E738" s="269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</row>
    <row r="739" customHeight="1" spans="1:5">
      <c r="A739" s="278" t="s">
        <v>77</v>
      </c>
      <c r="B739" s="267">
        <v>0</v>
      </c>
      <c r="C739" s="267"/>
      <c r="D739" s="268" t="e">
        <f t="shared" si="13"/>
        <v>#DIV/0!</v>
      </c>
      <c r="E739" s="269"/>
    </row>
    <row r="740" customHeight="1" spans="1:5">
      <c r="A740" s="278" t="s">
        <v>116</v>
      </c>
      <c r="B740" s="267">
        <v>0</v>
      </c>
      <c r="C740" s="267"/>
      <c r="D740" s="268" t="e">
        <f t="shared" si="13"/>
        <v>#DIV/0!</v>
      </c>
      <c r="E740" s="269"/>
    </row>
    <row r="741" customHeight="1" spans="1:5">
      <c r="A741" s="278" t="s">
        <v>610</v>
      </c>
      <c r="B741" s="267">
        <v>0</v>
      </c>
      <c r="C741" s="267">
        <v>5</v>
      </c>
      <c r="D741" s="268" t="e">
        <f t="shared" si="13"/>
        <v>#DIV/0!</v>
      </c>
      <c r="E741" s="269"/>
    </row>
    <row r="742" customHeight="1" spans="1:5">
      <c r="A742" s="278" t="s">
        <v>611</v>
      </c>
      <c r="B742" s="267">
        <v>0</v>
      </c>
      <c r="C742" s="267"/>
      <c r="D742" s="268" t="e">
        <f t="shared" si="13"/>
        <v>#DIV/0!</v>
      </c>
      <c r="E742" s="269"/>
    </row>
    <row r="743" customHeight="1" spans="1:5">
      <c r="A743" s="278" t="s">
        <v>84</v>
      </c>
      <c r="B743" s="267">
        <v>0</v>
      </c>
      <c r="C743" s="267"/>
      <c r="D743" s="268" t="e">
        <f t="shared" si="13"/>
        <v>#DIV/0!</v>
      </c>
      <c r="E743" s="269"/>
    </row>
    <row r="744" customHeight="1" spans="1:5">
      <c r="A744" s="278" t="s">
        <v>612</v>
      </c>
      <c r="B744" s="267">
        <v>0</v>
      </c>
      <c r="C744" s="267">
        <v>5</v>
      </c>
      <c r="D744" s="268" t="e">
        <f t="shared" si="13"/>
        <v>#DIV/0!</v>
      </c>
      <c r="E744" s="269"/>
    </row>
    <row r="745" customHeight="1" spans="1:5">
      <c r="A745" s="274" t="s">
        <v>613</v>
      </c>
      <c r="B745" s="275">
        <v>0</v>
      </c>
      <c r="C745" s="275">
        <f>C746</f>
        <v>0</v>
      </c>
      <c r="D745" s="276" t="e">
        <f t="shared" si="13"/>
        <v>#DIV/0!</v>
      </c>
      <c r="E745" s="277"/>
    </row>
    <row r="746" customHeight="1" spans="1:5">
      <c r="A746" s="278" t="s">
        <v>614</v>
      </c>
      <c r="B746" s="267">
        <v>0</v>
      </c>
      <c r="C746" s="267"/>
      <c r="D746" s="268" t="e">
        <f t="shared" si="13"/>
        <v>#DIV/0!</v>
      </c>
      <c r="E746" s="269"/>
    </row>
    <row r="747" s="261" customFormat="1" customHeight="1" spans="1:40">
      <c r="A747" s="274" t="s">
        <v>615</v>
      </c>
      <c r="B747" s="275">
        <v>997</v>
      </c>
      <c r="C747" s="275">
        <f>C748</f>
        <v>1000</v>
      </c>
      <c r="D747" s="276">
        <f t="shared" si="13"/>
        <v>1.00300902708124</v>
      </c>
      <c r="E747" s="27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</row>
    <row r="748" customHeight="1" spans="1:5">
      <c r="A748" s="278" t="s">
        <v>616</v>
      </c>
      <c r="B748" s="267">
        <v>997</v>
      </c>
      <c r="C748" s="267">
        <v>1000</v>
      </c>
      <c r="D748" s="268">
        <f t="shared" si="13"/>
        <v>1.00300902708124</v>
      </c>
      <c r="E748" s="269"/>
    </row>
    <row r="749" customHeight="1" spans="1:5">
      <c r="A749" s="270" t="s">
        <v>617</v>
      </c>
      <c r="B749" s="271">
        <f>B750+B760+B764+B773+B780+B787+B793+B796+B799+B801+B803+B809+B811+B813+B824</f>
        <v>12190</v>
      </c>
      <c r="C749" s="271">
        <f>C750+C760+C764+C773+C780+C787+C793+C796+C799+C801+C803+C809+C811+C813+C824</f>
        <v>12190</v>
      </c>
      <c r="D749" s="272">
        <f t="shared" si="13"/>
        <v>1</v>
      </c>
      <c r="E749" s="273"/>
    </row>
    <row r="750" customHeight="1" spans="1:5">
      <c r="A750" s="274" t="s">
        <v>618</v>
      </c>
      <c r="B750" s="275">
        <v>1283</v>
      </c>
      <c r="C750" s="275">
        <f>SUM(C751:C759)</f>
        <v>1480</v>
      </c>
      <c r="D750" s="276">
        <f t="shared" si="13"/>
        <v>1.153546375682</v>
      </c>
      <c r="E750" s="277"/>
    </row>
    <row r="751" s="261" customFormat="1" customHeight="1" spans="1:40">
      <c r="A751" s="278" t="s">
        <v>75</v>
      </c>
      <c r="B751" s="267">
        <v>1279</v>
      </c>
      <c r="C751" s="267">
        <v>1408</v>
      </c>
      <c r="D751" s="268">
        <f t="shared" si="13"/>
        <v>1.10086004691165</v>
      </c>
      <c r="E751" s="269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</row>
    <row r="752" customHeight="1" spans="1:5">
      <c r="A752" s="278" t="s">
        <v>76</v>
      </c>
      <c r="B752" s="267">
        <v>0</v>
      </c>
      <c r="C752" s="267"/>
      <c r="D752" s="268" t="e">
        <f t="shared" si="13"/>
        <v>#DIV/0!</v>
      </c>
      <c r="E752" s="269"/>
    </row>
    <row r="753" customHeight="1" spans="1:5">
      <c r="A753" s="278" t="s">
        <v>77</v>
      </c>
      <c r="B753" s="267">
        <v>0</v>
      </c>
      <c r="C753" s="267"/>
      <c r="D753" s="268" t="e">
        <f t="shared" si="13"/>
        <v>#DIV/0!</v>
      </c>
      <c r="E753" s="269"/>
    </row>
    <row r="754" customHeight="1" spans="1:5">
      <c r="A754" s="278" t="s">
        <v>619</v>
      </c>
      <c r="B754" s="267">
        <v>4</v>
      </c>
      <c r="C754" s="267">
        <v>32</v>
      </c>
      <c r="D754" s="268">
        <f t="shared" si="13"/>
        <v>8</v>
      </c>
      <c r="E754" s="269"/>
    </row>
    <row r="755" customHeight="1" spans="1:5">
      <c r="A755" s="278" t="s">
        <v>620</v>
      </c>
      <c r="B755" s="267">
        <v>0</v>
      </c>
      <c r="C755" s="267">
        <v>20</v>
      </c>
      <c r="D755" s="268" t="e">
        <f t="shared" si="13"/>
        <v>#DIV/0!</v>
      </c>
      <c r="E755" s="269"/>
    </row>
    <row r="756" customHeight="1" spans="1:5">
      <c r="A756" s="278" t="s">
        <v>621</v>
      </c>
      <c r="B756" s="267">
        <v>0</v>
      </c>
      <c r="C756" s="267"/>
      <c r="D756" s="268" t="e">
        <f t="shared" si="13"/>
        <v>#DIV/0!</v>
      </c>
      <c r="E756" s="269"/>
    </row>
    <row r="757" customHeight="1" spans="1:5">
      <c r="A757" s="278" t="s">
        <v>622</v>
      </c>
      <c r="B757" s="267">
        <v>0</v>
      </c>
      <c r="C757" s="267"/>
      <c r="D757" s="268" t="e">
        <f t="shared" si="13"/>
        <v>#DIV/0!</v>
      </c>
      <c r="E757" s="269"/>
    </row>
    <row r="758" customHeight="1" spans="1:5">
      <c r="A758" s="278" t="s">
        <v>623</v>
      </c>
      <c r="B758" s="267">
        <v>0</v>
      </c>
      <c r="C758" s="267"/>
      <c r="D758" s="268" t="e">
        <f t="shared" si="13"/>
        <v>#DIV/0!</v>
      </c>
      <c r="E758" s="269"/>
    </row>
    <row r="759" s="261" customFormat="1" customHeight="1" spans="1:40">
      <c r="A759" s="278" t="s">
        <v>624</v>
      </c>
      <c r="B759" s="267">
        <v>0</v>
      </c>
      <c r="C759" s="267">
        <v>20</v>
      </c>
      <c r="D759" s="268" t="e">
        <f t="shared" si="13"/>
        <v>#DIV/0!</v>
      </c>
      <c r="E759" s="269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</row>
    <row r="760" customHeight="1" spans="1:5">
      <c r="A760" s="274" t="s">
        <v>625</v>
      </c>
      <c r="B760" s="275">
        <v>1288</v>
      </c>
      <c r="C760" s="275">
        <f>SUM(C761:C763)</f>
        <v>1530</v>
      </c>
      <c r="D760" s="276">
        <f t="shared" si="13"/>
        <v>1.18788819875776</v>
      </c>
      <c r="E760" s="277"/>
    </row>
    <row r="761" customHeight="1" spans="1:5">
      <c r="A761" s="278" t="s">
        <v>626</v>
      </c>
      <c r="B761" s="267">
        <v>0</v>
      </c>
      <c r="C761" s="267"/>
      <c r="D761" s="268" t="e">
        <f t="shared" si="13"/>
        <v>#DIV/0!</v>
      </c>
      <c r="E761" s="269"/>
    </row>
    <row r="762" customHeight="1" spans="1:5">
      <c r="A762" s="278" t="s">
        <v>627</v>
      </c>
      <c r="B762" s="267">
        <v>0</v>
      </c>
      <c r="C762" s="267"/>
      <c r="D762" s="268" t="e">
        <f t="shared" si="13"/>
        <v>#DIV/0!</v>
      </c>
      <c r="E762" s="269"/>
    </row>
    <row r="763" customHeight="1" spans="1:5">
      <c r="A763" s="278" t="s">
        <v>628</v>
      </c>
      <c r="B763" s="267">
        <v>1288</v>
      </c>
      <c r="C763" s="267">
        <v>1530</v>
      </c>
      <c r="D763" s="268">
        <f t="shared" si="13"/>
        <v>1.18788819875776</v>
      </c>
      <c r="E763" s="269"/>
    </row>
    <row r="764" customHeight="1" spans="1:5">
      <c r="A764" s="274" t="s">
        <v>629</v>
      </c>
      <c r="B764" s="275">
        <f>SUM(B765:B772)</f>
        <v>8511</v>
      </c>
      <c r="C764" s="275">
        <f>SUM(C765:C772)</f>
        <v>9145</v>
      </c>
      <c r="D764" s="276">
        <f t="shared" si="13"/>
        <v>1.07449183409705</v>
      </c>
      <c r="E764" s="277"/>
    </row>
    <row r="765" s="261" customFormat="1" customHeight="1" spans="1:40">
      <c r="A765" s="278" t="s">
        <v>630</v>
      </c>
      <c r="B765" s="267">
        <v>1787</v>
      </c>
      <c r="C765" s="267">
        <v>1445</v>
      </c>
      <c r="D765" s="268">
        <f t="shared" ref="D765:D777" si="14">C765/B765</f>
        <v>0.808617795187465</v>
      </c>
      <c r="E765" s="269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</row>
    <row r="766" customHeight="1" spans="1:5">
      <c r="A766" s="278" t="s">
        <v>631</v>
      </c>
      <c r="B766" s="267">
        <f>7718-1000</f>
        <v>6718</v>
      </c>
      <c r="C766" s="267">
        <v>7700</v>
      </c>
      <c r="D766" s="268">
        <f t="shared" si="14"/>
        <v>1.14617445668354</v>
      </c>
      <c r="E766" s="269"/>
    </row>
    <row r="767" customHeight="1" spans="1:5">
      <c r="A767" s="278" t="s">
        <v>632</v>
      </c>
      <c r="B767" s="267">
        <v>0</v>
      </c>
      <c r="C767" s="267"/>
      <c r="D767" s="268" t="e">
        <f t="shared" si="14"/>
        <v>#DIV/0!</v>
      </c>
      <c r="E767" s="269"/>
    </row>
    <row r="768" customHeight="1" spans="1:5">
      <c r="A768" s="278" t="s">
        <v>633</v>
      </c>
      <c r="B768" s="267">
        <v>0</v>
      </c>
      <c r="C768" s="267"/>
      <c r="D768" s="268" t="e">
        <f t="shared" si="14"/>
        <v>#DIV/0!</v>
      </c>
      <c r="E768" s="269"/>
    </row>
    <row r="769" customHeight="1" spans="1:5">
      <c r="A769" s="278" t="s">
        <v>634</v>
      </c>
      <c r="B769" s="267">
        <v>0</v>
      </c>
      <c r="C769" s="267"/>
      <c r="D769" s="268" t="e">
        <f t="shared" si="14"/>
        <v>#DIV/0!</v>
      </c>
      <c r="E769" s="269"/>
    </row>
    <row r="770" customHeight="1" spans="1:5">
      <c r="A770" s="278" t="s">
        <v>635</v>
      </c>
      <c r="B770" s="267">
        <v>0</v>
      </c>
      <c r="C770" s="267"/>
      <c r="D770" s="268" t="e">
        <f t="shared" si="14"/>
        <v>#DIV/0!</v>
      </c>
      <c r="E770" s="269"/>
    </row>
    <row r="771" customHeight="1" spans="1:5">
      <c r="A771" s="278" t="s">
        <v>636</v>
      </c>
      <c r="B771" s="267">
        <v>0</v>
      </c>
      <c r="C771" s="267"/>
      <c r="D771" s="268" t="e">
        <f t="shared" si="14"/>
        <v>#DIV/0!</v>
      </c>
      <c r="E771" s="269"/>
    </row>
    <row r="772" s="261" customFormat="1" customHeight="1" spans="1:40">
      <c r="A772" s="278" t="s">
        <v>637</v>
      </c>
      <c r="B772" s="267">
        <v>6</v>
      </c>
      <c r="C772" s="267">
        <v>0</v>
      </c>
      <c r="D772" s="268">
        <f t="shared" si="14"/>
        <v>0</v>
      </c>
      <c r="E772" s="269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</row>
    <row r="773" customHeight="1" spans="1:5">
      <c r="A773" s="274" t="s">
        <v>638</v>
      </c>
      <c r="B773" s="275">
        <v>0</v>
      </c>
      <c r="C773" s="275">
        <f>SUM(C774:C777)</f>
        <v>0</v>
      </c>
      <c r="D773" s="276" t="e">
        <f t="shared" si="14"/>
        <v>#DIV/0!</v>
      </c>
      <c r="E773" s="277"/>
    </row>
    <row r="774" customHeight="1" spans="1:5">
      <c r="A774" s="278" t="s">
        <v>639</v>
      </c>
      <c r="B774" s="267">
        <v>0</v>
      </c>
      <c r="C774" s="267"/>
      <c r="D774" s="268" t="e">
        <f t="shared" si="14"/>
        <v>#DIV/0!</v>
      </c>
      <c r="E774" s="269"/>
    </row>
    <row r="775" customHeight="1" spans="1:5">
      <c r="A775" s="278" t="s">
        <v>640</v>
      </c>
      <c r="B775" s="267">
        <v>0</v>
      </c>
      <c r="C775" s="267"/>
      <c r="D775" s="268" t="e">
        <f t="shared" si="14"/>
        <v>#DIV/0!</v>
      </c>
      <c r="E775" s="269"/>
    </row>
    <row r="776" customHeight="1" spans="1:5">
      <c r="A776" s="278" t="s">
        <v>641</v>
      </c>
      <c r="B776" s="267">
        <v>0</v>
      </c>
      <c r="C776" s="267"/>
      <c r="D776" s="268" t="e">
        <f t="shared" si="14"/>
        <v>#DIV/0!</v>
      </c>
      <c r="E776" s="269"/>
    </row>
    <row r="777" customHeight="1" spans="1:5">
      <c r="A777" s="278" t="s">
        <v>642</v>
      </c>
      <c r="B777" s="267">
        <v>0</v>
      </c>
      <c r="C777" s="267"/>
      <c r="D777" s="268" t="e">
        <f t="shared" si="14"/>
        <v>#DIV/0!</v>
      </c>
      <c r="E777" s="269"/>
    </row>
    <row r="778" customFormat="1" customHeight="1" spans="1:40">
      <c r="A778" s="278" t="s">
        <v>643</v>
      </c>
      <c r="B778" s="267">
        <v>0</v>
      </c>
      <c r="C778" s="267"/>
      <c r="D778" s="268"/>
      <c r="E778" s="269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</row>
    <row r="779" customFormat="1" customHeight="1" spans="1:40">
      <c r="A779" s="278" t="s">
        <v>644</v>
      </c>
      <c r="B779" s="267">
        <v>0</v>
      </c>
      <c r="C779" s="267"/>
      <c r="D779" s="268"/>
      <c r="E779" s="269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</row>
    <row r="780" s="261" customFormat="1" customHeight="1" spans="1:40">
      <c r="A780" s="274" t="s">
        <v>645</v>
      </c>
      <c r="B780" s="275">
        <v>0</v>
      </c>
      <c r="C780" s="275">
        <f>SUM(C781:C786)</f>
        <v>0</v>
      </c>
      <c r="D780" s="276" t="e">
        <f t="shared" ref="D780:D830" si="15">C780/B780</f>
        <v>#DIV/0!</v>
      </c>
      <c r="E780" s="277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</row>
    <row r="781" customHeight="1" spans="1:5">
      <c r="A781" s="278" t="s">
        <v>646</v>
      </c>
      <c r="B781" s="267">
        <v>0</v>
      </c>
      <c r="C781" s="267"/>
      <c r="D781" s="268" t="e">
        <f t="shared" si="15"/>
        <v>#DIV/0!</v>
      </c>
      <c r="E781" s="269"/>
    </row>
    <row r="782" customHeight="1" spans="1:5">
      <c r="A782" s="278" t="s">
        <v>647</v>
      </c>
      <c r="B782" s="267">
        <v>0</v>
      </c>
      <c r="C782" s="267"/>
      <c r="D782" s="268" t="e">
        <f t="shared" si="15"/>
        <v>#DIV/0!</v>
      </c>
      <c r="E782" s="269"/>
    </row>
    <row r="783" s="261" customFormat="1" customHeight="1" spans="1:40">
      <c r="A783" s="278" t="s">
        <v>648</v>
      </c>
      <c r="B783" s="267">
        <v>0</v>
      </c>
      <c r="C783" s="267"/>
      <c r="D783" s="268" t="e">
        <f t="shared" si="15"/>
        <v>#DIV/0!</v>
      </c>
      <c r="E783" s="269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</row>
    <row r="784" customHeight="1" spans="1:5">
      <c r="A784" s="278" t="s">
        <v>649</v>
      </c>
      <c r="B784" s="267">
        <v>0</v>
      </c>
      <c r="C784" s="267"/>
      <c r="D784" s="268" t="e">
        <f t="shared" si="15"/>
        <v>#DIV/0!</v>
      </c>
      <c r="E784" s="269"/>
    </row>
    <row r="785" s="261" customFormat="1" customHeight="1" spans="1:40">
      <c r="A785" s="278" t="s">
        <v>650</v>
      </c>
      <c r="B785" s="267">
        <v>0</v>
      </c>
      <c r="C785" s="267"/>
      <c r="D785" s="268" t="e">
        <f t="shared" si="15"/>
        <v>#DIV/0!</v>
      </c>
      <c r="E785" s="269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</row>
    <row r="786" s="261" customFormat="1" customHeight="1" spans="1:40">
      <c r="A786" s="278" t="s">
        <v>651</v>
      </c>
      <c r="B786" s="267">
        <v>0</v>
      </c>
      <c r="C786" s="267"/>
      <c r="D786" s="268" t="e">
        <f t="shared" si="15"/>
        <v>#DIV/0!</v>
      </c>
      <c r="E786" s="269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</row>
    <row r="787" s="261" customFormat="1" customHeight="1" spans="1:40">
      <c r="A787" s="274" t="s">
        <v>652</v>
      </c>
      <c r="B787" s="275">
        <v>0</v>
      </c>
      <c r="C787" s="275">
        <f>SUM(C788:C792)</f>
        <v>0</v>
      </c>
      <c r="D787" s="276" t="e">
        <f t="shared" si="15"/>
        <v>#DIV/0!</v>
      </c>
      <c r="E787" s="277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</row>
    <row r="788" customHeight="1" spans="1:5">
      <c r="A788" s="278" t="s">
        <v>653</v>
      </c>
      <c r="B788" s="267">
        <v>0</v>
      </c>
      <c r="C788" s="267"/>
      <c r="D788" s="268" t="e">
        <f t="shared" si="15"/>
        <v>#DIV/0!</v>
      </c>
      <c r="E788" s="269"/>
    </row>
    <row r="789" customHeight="1" spans="1:5">
      <c r="A789" s="278" t="s">
        <v>654</v>
      </c>
      <c r="B789" s="267">
        <v>0</v>
      </c>
      <c r="C789" s="267"/>
      <c r="D789" s="268" t="e">
        <f t="shared" si="15"/>
        <v>#DIV/0!</v>
      </c>
      <c r="E789" s="269"/>
    </row>
    <row r="790" customHeight="1" spans="1:5">
      <c r="A790" s="278" t="s">
        <v>655</v>
      </c>
      <c r="B790" s="267">
        <v>0</v>
      </c>
      <c r="C790" s="267"/>
      <c r="D790" s="268" t="e">
        <f t="shared" si="15"/>
        <v>#DIV/0!</v>
      </c>
      <c r="E790" s="269"/>
    </row>
    <row r="791" customHeight="1" spans="1:5">
      <c r="A791" s="278" t="s">
        <v>656</v>
      </c>
      <c r="B791" s="267">
        <v>0</v>
      </c>
      <c r="C791" s="267"/>
      <c r="D791" s="268" t="e">
        <f t="shared" si="15"/>
        <v>#DIV/0!</v>
      </c>
      <c r="E791" s="269"/>
    </row>
    <row r="792" customHeight="1" spans="1:5">
      <c r="A792" s="278" t="s">
        <v>657</v>
      </c>
      <c r="B792" s="267">
        <v>0</v>
      </c>
      <c r="C792" s="267"/>
      <c r="D792" s="268" t="e">
        <f t="shared" si="15"/>
        <v>#DIV/0!</v>
      </c>
      <c r="E792" s="269"/>
    </row>
    <row r="793" s="261" customFormat="1" customHeight="1" spans="1:40">
      <c r="A793" s="274" t="s">
        <v>658</v>
      </c>
      <c r="B793" s="275">
        <v>0</v>
      </c>
      <c r="C793" s="275">
        <f>SUM(C794:C795)</f>
        <v>0</v>
      </c>
      <c r="D793" s="276" t="e">
        <f t="shared" si="15"/>
        <v>#DIV/0!</v>
      </c>
      <c r="E793" s="277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</row>
    <row r="794" s="261" customFormat="1" customHeight="1" spans="1:40">
      <c r="A794" s="278" t="s">
        <v>659</v>
      </c>
      <c r="B794" s="267">
        <v>0</v>
      </c>
      <c r="C794" s="267"/>
      <c r="D794" s="268" t="e">
        <f t="shared" si="15"/>
        <v>#DIV/0!</v>
      </c>
      <c r="E794" s="269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</row>
    <row r="795" s="261" customFormat="1" customHeight="1" spans="1:40">
      <c r="A795" s="278" t="s">
        <v>660</v>
      </c>
      <c r="B795" s="267">
        <v>0</v>
      </c>
      <c r="C795" s="267"/>
      <c r="D795" s="268" t="e">
        <f t="shared" si="15"/>
        <v>#DIV/0!</v>
      </c>
      <c r="E795" s="269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</row>
    <row r="796" customHeight="1" spans="1:5">
      <c r="A796" s="274" t="s">
        <v>661</v>
      </c>
      <c r="B796" s="275">
        <v>0</v>
      </c>
      <c r="C796" s="275">
        <f>SUM(C797:C798)</f>
        <v>0</v>
      </c>
      <c r="D796" s="276" t="e">
        <f t="shared" si="15"/>
        <v>#DIV/0!</v>
      </c>
      <c r="E796" s="277"/>
    </row>
    <row r="797" customHeight="1" spans="1:5">
      <c r="A797" s="278" t="s">
        <v>662</v>
      </c>
      <c r="B797" s="267">
        <v>0</v>
      </c>
      <c r="C797" s="267"/>
      <c r="D797" s="268" t="e">
        <f t="shared" si="15"/>
        <v>#DIV/0!</v>
      </c>
      <c r="E797" s="269"/>
    </row>
    <row r="798" customHeight="1" spans="1:5">
      <c r="A798" s="278" t="s">
        <v>663</v>
      </c>
      <c r="B798" s="267">
        <v>0</v>
      </c>
      <c r="C798" s="267"/>
      <c r="D798" s="268" t="e">
        <f t="shared" si="15"/>
        <v>#DIV/0!</v>
      </c>
      <c r="E798" s="269"/>
    </row>
    <row r="799" customHeight="1" spans="1:5">
      <c r="A799" s="274" t="s">
        <v>664</v>
      </c>
      <c r="B799" s="275">
        <v>0</v>
      </c>
      <c r="C799" s="275">
        <f>C800</f>
        <v>0</v>
      </c>
      <c r="D799" s="276" t="e">
        <f t="shared" si="15"/>
        <v>#DIV/0!</v>
      </c>
      <c r="E799" s="277"/>
    </row>
    <row r="800" customHeight="1" spans="1:5">
      <c r="A800" s="278" t="s">
        <v>665</v>
      </c>
      <c r="B800" s="267">
        <v>0</v>
      </c>
      <c r="C800" s="267"/>
      <c r="D800" s="268" t="e">
        <f t="shared" si="15"/>
        <v>#DIV/0!</v>
      </c>
      <c r="E800" s="269"/>
    </row>
    <row r="801" customHeight="1" spans="1:5">
      <c r="A801" s="274" t="s">
        <v>666</v>
      </c>
      <c r="B801" s="275">
        <v>79</v>
      </c>
      <c r="C801" s="275">
        <f>C802</f>
        <v>0</v>
      </c>
      <c r="D801" s="276">
        <f t="shared" si="15"/>
        <v>0</v>
      </c>
      <c r="E801" s="277"/>
    </row>
    <row r="802" customHeight="1" spans="1:5">
      <c r="A802" s="278" t="s">
        <v>667</v>
      </c>
      <c r="B802" s="267">
        <v>79</v>
      </c>
      <c r="C802" s="267"/>
      <c r="D802" s="268">
        <f t="shared" si="15"/>
        <v>0</v>
      </c>
      <c r="E802" s="269"/>
    </row>
    <row r="803" customHeight="1" spans="1:5">
      <c r="A803" s="274" t="s">
        <v>668</v>
      </c>
      <c r="B803" s="275">
        <v>29</v>
      </c>
      <c r="C803" s="275">
        <f>SUM(C804:C808)</f>
        <v>0</v>
      </c>
      <c r="D803" s="276">
        <f t="shared" si="15"/>
        <v>0</v>
      </c>
      <c r="E803" s="277"/>
    </row>
    <row r="804" customHeight="1" spans="1:5">
      <c r="A804" s="278" t="s">
        <v>669</v>
      </c>
      <c r="B804" s="267">
        <v>29</v>
      </c>
      <c r="C804" s="267"/>
      <c r="D804" s="268">
        <f t="shared" si="15"/>
        <v>0</v>
      </c>
      <c r="E804" s="269"/>
    </row>
    <row r="805" customHeight="1" spans="1:5">
      <c r="A805" s="278" t="s">
        <v>670</v>
      </c>
      <c r="B805" s="267">
        <v>0</v>
      </c>
      <c r="C805" s="267"/>
      <c r="D805" s="268" t="e">
        <f t="shared" si="15"/>
        <v>#DIV/0!</v>
      </c>
      <c r="E805" s="269"/>
    </row>
    <row r="806" customHeight="1" spans="1:5">
      <c r="A806" s="278" t="s">
        <v>671</v>
      </c>
      <c r="B806" s="267">
        <v>0</v>
      </c>
      <c r="C806" s="267"/>
      <c r="D806" s="268" t="e">
        <f t="shared" si="15"/>
        <v>#DIV/0!</v>
      </c>
      <c r="E806" s="269"/>
    </row>
    <row r="807" customHeight="1" spans="1:5">
      <c r="A807" s="278" t="s">
        <v>672</v>
      </c>
      <c r="B807" s="267">
        <v>0</v>
      </c>
      <c r="C807" s="267">
        <v>0</v>
      </c>
      <c r="D807" s="268" t="e">
        <f t="shared" si="15"/>
        <v>#DIV/0!</v>
      </c>
      <c r="E807" s="269"/>
    </row>
    <row r="808" customHeight="1" spans="1:5">
      <c r="A808" s="278" t="s">
        <v>673</v>
      </c>
      <c r="B808" s="267">
        <v>0</v>
      </c>
      <c r="C808" s="267">
        <v>0</v>
      </c>
      <c r="D808" s="268" t="e">
        <f t="shared" si="15"/>
        <v>#DIV/0!</v>
      </c>
      <c r="E808" s="269"/>
    </row>
    <row r="809" customHeight="1" spans="1:5">
      <c r="A809" s="274" t="s">
        <v>674</v>
      </c>
      <c r="B809" s="275">
        <v>0</v>
      </c>
      <c r="C809" s="275">
        <f>C810</f>
        <v>0</v>
      </c>
      <c r="D809" s="276" t="e">
        <f t="shared" si="15"/>
        <v>#DIV/0!</v>
      </c>
      <c r="E809" s="277"/>
    </row>
    <row r="810" s="261" customFormat="1" customHeight="1" spans="1:40">
      <c r="A810" s="278" t="s">
        <v>675</v>
      </c>
      <c r="B810" s="267">
        <v>0</v>
      </c>
      <c r="C810" s="267"/>
      <c r="D810" s="268" t="e">
        <f t="shared" si="15"/>
        <v>#DIV/0!</v>
      </c>
      <c r="E810" s="269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</row>
    <row r="811" s="262" customFormat="1" customHeight="1" spans="1:40">
      <c r="A811" s="274" t="s">
        <v>676</v>
      </c>
      <c r="B811" s="275">
        <v>0</v>
      </c>
      <c r="C811" s="275">
        <f>C812</f>
        <v>0</v>
      </c>
      <c r="D811" s="276" t="e">
        <f t="shared" si="15"/>
        <v>#DIV/0!</v>
      </c>
      <c r="E811" s="277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</row>
    <row r="812" s="261" customFormat="1" customHeight="1" spans="1:40">
      <c r="A812" s="278" t="s">
        <v>677</v>
      </c>
      <c r="B812" s="267">
        <v>0</v>
      </c>
      <c r="C812" s="267"/>
      <c r="D812" s="268" t="e">
        <f t="shared" si="15"/>
        <v>#DIV/0!</v>
      </c>
      <c r="E812" s="269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</row>
    <row r="813" customHeight="1" spans="1:5">
      <c r="A813" s="274" t="s">
        <v>678</v>
      </c>
      <c r="B813" s="275">
        <v>0</v>
      </c>
      <c r="C813" s="275">
        <f>SUM(C814:C823)</f>
        <v>0</v>
      </c>
      <c r="D813" s="276" t="e">
        <f t="shared" si="15"/>
        <v>#DIV/0!</v>
      </c>
      <c r="E813" s="277"/>
    </row>
    <row r="814" customHeight="1" spans="1:5">
      <c r="A814" s="278" t="s">
        <v>75</v>
      </c>
      <c r="B814" s="267">
        <v>0</v>
      </c>
      <c r="C814" s="267"/>
      <c r="D814" s="268" t="e">
        <f t="shared" si="15"/>
        <v>#DIV/0!</v>
      </c>
      <c r="E814" s="269"/>
    </row>
    <row r="815" customHeight="1" spans="1:5">
      <c r="A815" s="278" t="s">
        <v>76</v>
      </c>
      <c r="B815" s="267">
        <v>0</v>
      </c>
      <c r="C815" s="267"/>
      <c r="D815" s="268" t="e">
        <f t="shared" si="15"/>
        <v>#DIV/0!</v>
      </c>
      <c r="E815" s="269"/>
    </row>
    <row r="816" customHeight="1" spans="1:5">
      <c r="A816" s="278" t="s">
        <v>77</v>
      </c>
      <c r="B816" s="267">
        <v>0</v>
      </c>
      <c r="C816" s="267"/>
      <c r="D816" s="268" t="e">
        <f t="shared" si="15"/>
        <v>#DIV/0!</v>
      </c>
      <c r="E816" s="269"/>
    </row>
    <row r="817" customHeight="1" spans="1:5">
      <c r="A817" s="278" t="s">
        <v>679</v>
      </c>
      <c r="B817" s="267">
        <v>0</v>
      </c>
      <c r="C817" s="267"/>
      <c r="D817" s="268" t="e">
        <f t="shared" si="15"/>
        <v>#DIV/0!</v>
      </c>
      <c r="E817" s="269"/>
    </row>
    <row r="818" customHeight="1" spans="1:5">
      <c r="A818" s="278" t="s">
        <v>680</v>
      </c>
      <c r="B818" s="267">
        <v>0</v>
      </c>
      <c r="C818" s="267"/>
      <c r="D818" s="268" t="e">
        <f t="shared" si="15"/>
        <v>#DIV/0!</v>
      </c>
      <c r="E818" s="269"/>
    </row>
    <row r="819" customHeight="1" spans="1:5">
      <c r="A819" s="278" t="s">
        <v>681</v>
      </c>
      <c r="B819" s="267">
        <v>0</v>
      </c>
      <c r="C819" s="267"/>
      <c r="D819" s="268" t="e">
        <f t="shared" si="15"/>
        <v>#DIV/0!</v>
      </c>
      <c r="E819" s="269"/>
    </row>
    <row r="820" customHeight="1" spans="1:5">
      <c r="A820" s="278" t="s">
        <v>116</v>
      </c>
      <c r="B820" s="267">
        <v>0</v>
      </c>
      <c r="C820" s="267"/>
      <c r="D820" s="268" t="e">
        <f t="shared" si="15"/>
        <v>#DIV/0!</v>
      </c>
      <c r="E820" s="269"/>
    </row>
    <row r="821" customHeight="1" spans="1:5">
      <c r="A821" s="278" t="s">
        <v>682</v>
      </c>
      <c r="B821" s="267">
        <v>0</v>
      </c>
      <c r="C821" s="267"/>
      <c r="D821" s="268" t="e">
        <f t="shared" si="15"/>
        <v>#DIV/0!</v>
      </c>
      <c r="E821" s="269"/>
    </row>
    <row r="822" customHeight="1" spans="1:5">
      <c r="A822" s="278" t="s">
        <v>84</v>
      </c>
      <c r="B822" s="267">
        <v>0</v>
      </c>
      <c r="C822" s="267"/>
      <c r="D822" s="268" t="e">
        <f t="shared" si="15"/>
        <v>#DIV/0!</v>
      </c>
      <c r="E822" s="269"/>
    </row>
    <row r="823" customHeight="1" spans="1:5">
      <c r="A823" s="278" t="s">
        <v>683</v>
      </c>
      <c r="B823" s="267">
        <v>0</v>
      </c>
      <c r="C823" s="267"/>
      <c r="D823" s="268" t="e">
        <f t="shared" si="15"/>
        <v>#DIV/0!</v>
      </c>
      <c r="E823" s="269"/>
    </row>
    <row r="824" s="261" customFormat="1" customHeight="1" spans="1:40">
      <c r="A824" s="274" t="s">
        <v>684</v>
      </c>
      <c r="B824" s="275">
        <f>B825</f>
        <v>1000</v>
      </c>
      <c r="C824" s="275">
        <f>C825</f>
        <v>35</v>
      </c>
      <c r="D824" s="276">
        <f t="shared" si="15"/>
        <v>0.035</v>
      </c>
      <c r="E824" s="277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</row>
    <row r="825" s="261" customFormat="1" customHeight="1" spans="1:40">
      <c r="A825" s="278" t="s">
        <v>685</v>
      </c>
      <c r="B825" s="267">
        <v>1000</v>
      </c>
      <c r="C825" s="267">
        <v>35</v>
      </c>
      <c r="D825" s="268">
        <f t="shared" si="15"/>
        <v>0.035</v>
      </c>
      <c r="E825" s="269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</row>
    <row r="826" s="261" customFormat="1" customHeight="1" spans="1:40">
      <c r="A826" s="270" t="s">
        <v>686</v>
      </c>
      <c r="B826" s="271">
        <f>B827+B838+B840+B843+B845+B847</f>
        <v>50712</v>
      </c>
      <c r="C826" s="271">
        <f>C827+C838+C840+C843+C845+C847</f>
        <v>154500</v>
      </c>
      <c r="D826" s="272">
        <f t="shared" si="15"/>
        <v>3.04661618551822</v>
      </c>
      <c r="E826" s="273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</row>
    <row r="827" s="262" customFormat="1" customHeight="1" spans="1:40">
      <c r="A827" s="274" t="s">
        <v>687</v>
      </c>
      <c r="B827" s="275">
        <f>SUM(B828:B837)</f>
        <v>12914</v>
      </c>
      <c r="C827" s="275">
        <f>SUM(C828:C837)</f>
        <v>111110</v>
      </c>
      <c r="D827" s="276">
        <f t="shared" ref="D827:D890" si="16">C827/B827</f>
        <v>8.6038407929379</v>
      </c>
      <c r="E827" s="277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</row>
    <row r="828" s="261" customFormat="1" customHeight="1" spans="1:40">
      <c r="A828" s="278" t="s">
        <v>75</v>
      </c>
      <c r="B828" s="267">
        <v>1546</v>
      </c>
      <c r="C828" s="267">
        <v>1600</v>
      </c>
      <c r="D828" s="268">
        <f t="shared" si="16"/>
        <v>1.03492884864166</v>
      </c>
      <c r="E828" s="269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</row>
    <row r="829" customHeight="1" spans="1:5">
      <c r="A829" s="278" t="s">
        <v>76</v>
      </c>
      <c r="B829" s="267">
        <v>0</v>
      </c>
      <c r="C829" s="267">
        <v>30</v>
      </c>
      <c r="D829" s="268" t="e">
        <f t="shared" si="16"/>
        <v>#DIV/0!</v>
      </c>
      <c r="E829" s="269"/>
    </row>
    <row r="830" customHeight="1" spans="1:5">
      <c r="A830" s="278" t="s">
        <v>77</v>
      </c>
      <c r="B830" s="267">
        <v>0</v>
      </c>
      <c r="C830" s="267"/>
      <c r="D830" s="268" t="e">
        <f t="shared" si="16"/>
        <v>#DIV/0!</v>
      </c>
      <c r="E830" s="269"/>
    </row>
    <row r="831" customHeight="1" spans="1:5">
      <c r="A831" s="278" t="s">
        <v>688</v>
      </c>
      <c r="B831" s="267">
        <f>4412-230</f>
        <v>4182</v>
      </c>
      <c r="C831" s="267">
        <v>3200</v>
      </c>
      <c r="D831" s="268">
        <f t="shared" si="16"/>
        <v>0.76518412242946</v>
      </c>
      <c r="E831" s="269"/>
    </row>
    <row r="832" customHeight="1" spans="1:5">
      <c r="A832" s="278" t="s">
        <v>689</v>
      </c>
      <c r="B832" s="267">
        <v>0</v>
      </c>
      <c r="C832" s="267"/>
      <c r="D832" s="268" t="e">
        <f t="shared" si="16"/>
        <v>#DIV/0!</v>
      </c>
      <c r="E832" s="269"/>
    </row>
    <row r="833" customHeight="1" spans="1:5">
      <c r="A833" s="278" t="s">
        <v>690</v>
      </c>
      <c r="B833" s="267">
        <v>0</v>
      </c>
      <c r="C833" s="267"/>
      <c r="D833" s="268" t="e">
        <f t="shared" si="16"/>
        <v>#DIV/0!</v>
      </c>
      <c r="E833" s="269"/>
    </row>
    <row r="834" customHeight="1" spans="1:5">
      <c r="A834" s="278" t="s">
        <v>691</v>
      </c>
      <c r="B834" s="267">
        <v>0</v>
      </c>
      <c r="C834" s="267"/>
      <c r="D834" s="268" t="e">
        <f t="shared" si="16"/>
        <v>#DIV/0!</v>
      </c>
      <c r="E834" s="269"/>
    </row>
    <row r="835" customHeight="1" spans="1:5">
      <c r="A835" s="278" t="s">
        <v>692</v>
      </c>
      <c r="B835" s="267">
        <v>0</v>
      </c>
      <c r="C835" s="267"/>
      <c r="D835" s="268" t="e">
        <f t="shared" si="16"/>
        <v>#DIV/0!</v>
      </c>
      <c r="E835" s="269"/>
    </row>
    <row r="836" customHeight="1" spans="1:5">
      <c r="A836" s="278" t="s">
        <v>693</v>
      </c>
      <c r="B836" s="267">
        <v>0</v>
      </c>
      <c r="C836" s="267"/>
      <c r="D836" s="268" t="e">
        <f t="shared" si="16"/>
        <v>#DIV/0!</v>
      </c>
      <c r="E836" s="269"/>
    </row>
    <row r="837" customHeight="1" spans="1:5">
      <c r="A837" s="278" t="s">
        <v>694</v>
      </c>
      <c r="B837" s="267">
        <v>7186</v>
      </c>
      <c r="C837" s="267">
        <v>106280</v>
      </c>
      <c r="D837" s="268">
        <f t="shared" si="16"/>
        <v>14.7898691900918</v>
      </c>
      <c r="E837" s="269"/>
    </row>
    <row r="838" customHeight="1" spans="1:5">
      <c r="A838" s="274" t="s">
        <v>695</v>
      </c>
      <c r="B838" s="275">
        <v>382</v>
      </c>
      <c r="C838" s="275">
        <f>C839</f>
        <v>420</v>
      </c>
      <c r="D838" s="276">
        <f t="shared" si="16"/>
        <v>1.09947643979058</v>
      </c>
      <c r="E838" s="277"/>
    </row>
    <row r="839" customHeight="1" spans="1:5">
      <c r="A839" s="278" t="s">
        <v>696</v>
      </c>
      <c r="B839" s="267">
        <v>382</v>
      </c>
      <c r="C839" s="267">
        <v>420</v>
      </c>
      <c r="D839" s="268">
        <f t="shared" si="16"/>
        <v>1.09947643979058</v>
      </c>
      <c r="E839" s="269"/>
    </row>
    <row r="840" customHeight="1" spans="1:5">
      <c r="A840" s="274" t="s">
        <v>697</v>
      </c>
      <c r="B840" s="275">
        <v>14487</v>
      </c>
      <c r="C840" s="275">
        <f>SUM(C841:C842)</f>
        <v>21300</v>
      </c>
      <c r="D840" s="276">
        <f t="shared" si="16"/>
        <v>1.47028370262994</v>
      </c>
      <c r="E840" s="277"/>
    </row>
    <row r="841" customHeight="1" spans="1:5">
      <c r="A841" s="278" t="s">
        <v>698</v>
      </c>
      <c r="B841" s="267">
        <v>21</v>
      </c>
      <c r="C841" s="267">
        <v>1300</v>
      </c>
      <c r="D841" s="268">
        <f t="shared" si="16"/>
        <v>61.9047619047619</v>
      </c>
      <c r="E841" s="269"/>
    </row>
    <row r="842" customHeight="1" spans="1:5">
      <c r="A842" s="278" t="s">
        <v>699</v>
      </c>
      <c r="B842" s="267">
        <v>14466</v>
      </c>
      <c r="C842" s="267">
        <v>20000</v>
      </c>
      <c r="D842" s="268">
        <f t="shared" si="16"/>
        <v>1.38255219134522</v>
      </c>
      <c r="E842" s="269"/>
    </row>
    <row r="843" customHeight="1" spans="1:5">
      <c r="A843" s="274" t="s">
        <v>700</v>
      </c>
      <c r="B843" s="275">
        <v>13053</v>
      </c>
      <c r="C843" s="275">
        <f t="shared" ref="C843:C847" si="17">C844</f>
        <v>20000</v>
      </c>
      <c r="D843" s="276">
        <f t="shared" si="16"/>
        <v>1.53221481651728</v>
      </c>
      <c r="E843" s="277"/>
    </row>
    <row r="844" customHeight="1" spans="1:5">
      <c r="A844" s="278" t="s">
        <v>701</v>
      </c>
      <c r="B844" s="267">
        <v>13053</v>
      </c>
      <c r="C844" s="267">
        <v>20000</v>
      </c>
      <c r="D844" s="268">
        <f t="shared" si="16"/>
        <v>1.53221481651728</v>
      </c>
      <c r="E844" s="269"/>
    </row>
    <row r="845" customHeight="1" spans="1:5">
      <c r="A845" s="274" t="s">
        <v>702</v>
      </c>
      <c r="B845" s="275">
        <v>1562</v>
      </c>
      <c r="C845" s="275">
        <f t="shared" si="17"/>
        <v>1670</v>
      </c>
      <c r="D845" s="276">
        <f t="shared" si="16"/>
        <v>1.06914212548015</v>
      </c>
      <c r="E845" s="277"/>
    </row>
    <row r="846" customHeight="1" spans="1:5">
      <c r="A846" s="278" t="s">
        <v>703</v>
      </c>
      <c r="B846" s="267">
        <v>1562</v>
      </c>
      <c r="C846" s="267">
        <v>1670</v>
      </c>
      <c r="D846" s="268">
        <f t="shared" si="16"/>
        <v>1.06914212548015</v>
      </c>
      <c r="E846" s="269"/>
    </row>
    <row r="847" customHeight="1" spans="1:5">
      <c r="A847" s="274" t="s">
        <v>704</v>
      </c>
      <c r="B847" s="275">
        <v>8314</v>
      </c>
      <c r="C847" s="275">
        <f t="shared" si="17"/>
        <v>0</v>
      </c>
      <c r="D847" s="276">
        <f t="shared" si="16"/>
        <v>0</v>
      </c>
      <c r="E847" s="277"/>
    </row>
    <row r="848" customHeight="1" spans="1:5">
      <c r="A848" s="278" t="s">
        <v>705</v>
      </c>
      <c r="B848" s="267">
        <v>8314</v>
      </c>
      <c r="C848" s="267">
        <v>0</v>
      </c>
      <c r="D848" s="268">
        <f t="shared" si="16"/>
        <v>0</v>
      </c>
      <c r="E848" s="269"/>
    </row>
    <row r="849" customHeight="1" spans="1:5">
      <c r="A849" s="270" t="s">
        <v>706</v>
      </c>
      <c r="B849" s="271">
        <f>B850+B876+B898+B926+B937+B944+B950+B953</f>
        <v>33556</v>
      </c>
      <c r="C849" s="271">
        <f>C850+C876+C898+C926+C937+C944+C950+C953</f>
        <v>34000</v>
      </c>
      <c r="D849" s="272">
        <f t="shared" si="16"/>
        <v>1.01323161282632</v>
      </c>
      <c r="E849" s="273"/>
    </row>
    <row r="850" customHeight="1" spans="1:5">
      <c r="A850" s="274" t="s">
        <v>707</v>
      </c>
      <c r="B850" s="275">
        <v>5062</v>
      </c>
      <c r="C850" s="275">
        <f>SUM(C851:C875)</f>
        <v>7675</v>
      </c>
      <c r="D850" s="276">
        <f t="shared" si="16"/>
        <v>1.51619913077835</v>
      </c>
      <c r="E850" s="277"/>
    </row>
    <row r="851" customHeight="1" spans="1:5">
      <c r="A851" s="278" t="s">
        <v>75</v>
      </c>
      <c r="B851" s="267">
        <v>662</v>
      </c>
      <c r="C851" s="267">
        <v>700</v>
      </c>
      <c r="D851" s="268">
        <f t="shared" si="16"/>
        <v>1.05740181268882</v>
      </c>
      <c r="E851" s="269"/>
    </row>
    <row r="852" customHeight="1" spans="1:5">
      <c r="A852" s="278" t="s">
        <v>76</v>
      </c>
      <c r="B852" s="267">
        <v>0</v>
      </c>
      <c r="C852" s="267"/>
      <c r="D852" s="268" t="e">
        <f t="shared" si="16"/>
        <v>#DIV/0!</v>
      </c>
      <c r="E852" s="269"/>
    </row>
    <row r="853" s="261" customFormat="1" customHeight="1" spans="1:40">
      <c r="A853" s="278" t="s">
        <v>77</v>
      </c>
      <c r="B853" s="267">
        <v>0</v>
      </c>
      <c r="C853" s="267"/>
      <c r="D853" s="268" t="e">
        <f t="shared" si="16"/>
        <v>#DIV/0!</v>
      </c>
      <c r="E853" s="269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</row>
    <row r="854" customHeight="1" spans="1:5">
      <c r="A854" s="278" t="s">
        <v>84</v>
      </c>
      <c r="B854" s="267">
        <v>2352</v>
      </c>
      <c r="C854" s="267">
        <v>3650</v>
      </c>
      <c r="D854" s="268">
        <f t="shared" si="16"/>
        <v>1.55187074829932</v>
      </c>
      <c r="E854" s="269"/>
    </row>
    <row r="855" customHeight="1" spans="1:5">
      <c r="A855" s="278" t="s">
        <v>708</v>
      </c>
      <c r="B855" s="267">
        <v>0</v>
      </c>
      <c r="C855" s="267"/>
      <c r="D855" s="268" t="e">
        <f t="shared" si="16"/>
        <v>#DIV/0!</v>
      </c>
      <c r="E855" s="269"/>
    </row>
    <row r="856" customHeight="1" spans="1:5">
      <c r="A856" s="278" t="s">
        <v>709</v>
      </c>
      <c r="B856" s="267">
        <v>24</v>
      </c>
      <c r="C856" s="267"/>
      <c r="D856" s="268">
        <f t="shared" si="16"/>
        <v>0</v>
      </c>
      <c r="E856" s="269"/>
    </row>
    <row r="857" customHeight="1" spans="1:5">
      <c r="A857" s="278" t="s">
        <v>710</v>
      </c>
      <c r="B857" s="267">
        <v>24</v>
      </c>
      <c r="C857" s="267">
        <v>80</v>
      </c>
      <c r="D857" s="268">
        <f t="shared" si="16"/>
        <v>3.33333333333333</v>
      </c>
      <c r="E857" s="269"/>
    </row>
    <row r="858" customHeight="1" spans="1:5">
      <c r="A858" s="278" t="s">
        <v>711</v>
      </c>
      <c r="B858" s="267">
        <v>4</v>
      </c>
      <c r="C858" s="267">
        <v>170</v>
      </c>
      <c r="D858" s="268">
        <f t="shared" si="16"/>
        <v>42.5</v>
      </c>
      <c r="E858" s="269"/>
    </row>
    <row r="859" customHeight="1" spans="1:5">
      <c r="A859" s="278" t="s">
        <v>712</v>
      </c>
      <c r="B859" s="267">
        <v>22</v>
      </c>
      <c r="C859" s="267">
        <v>10</v>
      </c>
      <c r="D859" s="268">
        <f t="shared" si="16"/>
        <v>0.454545454545455</v>
      </c>
      <c r="E859" s="269"/>
    </row>
    <row r="860" customHeight="1" spans="1:5">
      <c r="A860" s="278" t="s">
        <v>713</v>
      </c>
      <c r="B860" s="267">
        <v>0</v>
      </c>
      <c r="C860" s="267"/>
      <c r="D860" s="268" t="e">
        <f t="shared" si="16"/>
        <v>#DIV/0!</v>
      </c>
      <c r="E860" s="269"/>
    </row>
    <row r="861" customHeight="1" spans="1:5">
      <c r="A861" s="278" t="s">
        <v>714</v>
      </c>
      <c r="B861" s="267">
        <v>0</v>
      </c>
      <c r="C861" s="267">
        <v>60</v>
      </c>
      <c r="D861" s="268" t="e">
        <f t="shared" si="16"/>
        <v>#DIV/0!</v>
      </c>
      <c r="E861" s="269"/>
    </row>
    <row r="862" customHeight="1" spans="1:5">
      <c r="A862" s="278" t="s">
        <v>715</v>
      </c>
      <c r="B862" s="267">
        <v>0</v>
      </c>
      <c r="C862" s="267"/>
      <c r="D862" s="268" t="e">
        <f t="shared" si="16"/>
        <v>#DIV/0!</v>
      </c>
      <c r="E862" s="269"/>
    </row>
    <row r="863" customHeight="1" spans="1:5">
      <c r="A863" s="278" t="s">
        <v>716</v>
      </c>
      <c r="B863" s="267">
        <v>29</v>
      </c>
      <c r="C863" s="267"/>
      <c r="D863" s="268">
        <f t="shared" si="16"/>
        <v>0</v>
      </c>
      <c r="E863" s="269"/>
    </row>
    <row r="864" customHeight="1" spans="1:5">
      <c r="A864" s="278" t="s">
        <v>717</v>
      </c>
      <c r="B864" s="267">
        <v>0</v>
      </c>
      <c r="C864" s="267"/>
      <c r="D864" s="268" t="e">
        <f t="shared" si="16"/>
        <v>#DIV/0!</v>
      </c>
      <c r="E864" s="269"/>
    </row>
    <row r="865" customHeight="1" spans="1:5">
      <c r="A865" s="278" t="s">
        <v>718</v>
      </c>
      <c r="B865" s="267">
        <v>0</v>
      </c>
      <c r="C865" s="267">
        <v>50</v>
      </c>
      <c r="D865" s="268" t="e">
        <f t="shared" si="16"/>
        <v>#DIV/0!</v>
      </c>
      <c r="E865" s="269"/>
    </row>
    <row r="866" customHeight="1" spans="1:5">
      <c r="A866" s="278" t="s">
        <v>719</v>
      </c>
      <c r="B866" s="267">
        <v>1194</v>
      </c>
      <c r="C866" s="267">
        <v>1200</v>
      </c>
      <c r="D866" s="268">
        <f t="shared" si="16"/>
        <v>1.00502512562814</v>
      </c>
      <c r="E866" s="269"/>
    </row>
    <row r="867" customHeight="1" spans="1:5">
      <c r="A867" s="278" t="s">
        <v>720</v>
      </c>
      <c r="B867" s="267">
        <v>90</v>
      </c>
      <c r="C867" s="267">
        <v>20</v>
      </c>
      <c r="D867" s="268">
        <f t="shared" si="16"/>
        <v>0.222222222222222</v>
      </c>
      <c r="E867" s="269"/>
    </row>
    <row r="868" customHeight="1" spans="1:5">
      <c r="A868" s="278" t="s">
        <v>721</v>
      </c>
      <c r="B868" s="267">
        <v>0</v>
      </c>
      <c r="C868" s="267"/>
      <c r="D868" s="268" t="e">
        <f t="shared" si="16"/>
        <v>#DIV/0!</v>
      </c>
      <c r="E868" s="269"/>
    </row>
    <row r="869" customHeight="1" spans="1:5">
      <c r="A869" s="278" t="s">
        <v>722</v>
      </c>
      <c r="B869" s="267">
        <v>0</v>
      </c>
      <c r="C869" s="267"/>
      <c r="D869" s="268" t="e">
        <f t="shared" si="16"/>
        <v>#DIV/0!</v>
      </c>
      <c r="E869" s="269"/>
    </row>
    <row r="870" customHeight="1" spans="1:5">
      <c r="A870" s="278" t="s">
        <v>723</v>
      </c>
      <c r="B870" s="267">
        <v>313</v>
      </c>
      <c r="C870" s="267">
        <v>300</v>
      </c>
      <c r="D870" s="268">
        <f t="shared" si="16"/>
        <v>0.958466453674121</v>
      </c>
      <c r="E870" s="269"/>
    </row>
    <row r="871" customHeight="1" spans="1:5">
      <c r="A871" s="278" t="s">
        <v>724</v>
      </c>
      <c r="B871" s="267">
        <v>0</v>
      </c>
      <c r="C871" s="267"/>
      <c r="D871" s="268" t="e">
        <f t="shared" si="16"/>
        <v>#DIV/0!</v>
      </c>
      <c r="E871" s="269"/>
    </row>
    <row r="872" customHeight="1" spans="1:5">
      <c r="A872" s="278" t="s">
        <v>725</v>
      </c>
      <c r="B872" s="267">
        <v>25</v>
      </c>
      <c r="C872" s="267">
        <v>35</v>
      </c>
      <c r="D872" s="268">
        <f t="shared" si="16"/>
        <v>1.4</v>
      </c>
      <c r="E872" s="269"/>
    </row>
    <row r="873" customHeight="1" spans="1:5">
      <c r="A873" s="278" t="s">
        <v>726</v>
      </c>
      <c r="B873" s="267">
        <v>0</v>
      </c>
      <c r="C873" s="267"/>
      <c r="D873" s="268" t="e">
        <f t="shared" si="16"/>
        <v>#DIV/0!</v>
      </c>
      <c r="E873" s="269"/>
    </row>
    <row r="874" customHeight="1" spans="1:5">
      <c r="A874" s="278" t="s">
        <v>727</v>
      </c>
      <c r="B874" s="267">
        <v>144</v>
      </c>
      <c r="C874" s="267"/>
      <c r="D874" s="268">
        <f t="shared" si="16"/>
        <v>0</v>
      </c>
      <c r="E874" s="269"/>
    </row>
    <row r="875" customHeight="1" spans="1:5">
      <c r="A875" s="278" t="s">
        <v>728</v>
      </c>
      <c r="B875" s="267">
        <v>179</v>
      </c>
      <c r="C875" s="267">
        <v>1400</v>
      </c>
      <c r="D875" s="268">
        <f t="shared" si="16"/>
        <v>7.82122905027933</v>
      </c>
      <c r="E875" s="269"/>
    </row>
    <row r="876" customHeight="1" spans="1:5">
      <c r="A876" s="274" t="s">
        <v>729</v>
      </c>
      <c r="B876" s="275">
        <f>SUM(B877:B897)</f>
        <v>16474</v>
      </c>
      <c r="C876" s="275">
        <f>SUM(C877:C897)</f>
        <v>13465</v>
      </c>
      <c r="D876" s="276">
        <f t="shared" si="16"/>
        <v>0.817348549229088</v>
      </c>
      <c r="E876" s="277"/>
    </row>
    <row r="877" customHeight="1" spans="1:5">
      <c r="A877" s="278" t="s">
        <v>75</v>
      </c>
      <c r="B877" s="267">
        <v>0</v>
      </c>
      <c r="C877" s="267"/>
      <c r="D877" s="268" t="e">
        <f t="shared" si="16"/>
        <v>#DIV/0!</v>
      </c>
      <c r="E877" s="269"/>
    </row>
    <row r="878" customHeight="1" spans="1:5">
      <c r="A878" s="278" t="s">
        <v>76</v>
      </c>
      <c r="B878" s="267">
        <v>0</v>
      </c>
      <c r="C878" s="267"/>
      <c r="D878" s="268" t="e">
        <f t="shared" si="16"/>
        <v>#DIV/0!</v>
      </c>
      <c r="E878" s="269"/>
    </row>
    <row r="879" customHeight="1" spans="1:5">
      <c r="A879" s="278" t="s">
        <v>77</v>
      </c>
      <c r="B879" s="267">
        <v>0</v>
      </c>
      <c r="C879" s="267"/>
      <c r="D879" s="268" t="e">
        <f t="shared" si="16"/>
        <v>#DIV/0!</v>
      </c>
      <c r="E879" s="269"/>
    </row>
    <row r="880" customHeight="1" spans="1:5">
      <c r="A880" s="278" t="s">
        <v>730</v>
      </c>
      <c r="B880" s="267">
        <v>0</v>
      </c>
      <c r="C880" s="267"/>
      <c r="D880" s="268" t="e">
        <f t="shared" si="16"/>
        <v>#DIV/0!</v>
      </c>
      <c r="E880" s="269"/>
    </row>
    <row r="881" customHeight="1" spans="1:5">
      <c r="A881" s="278" t="s">
        <v>731</v>
      </c>
      <c r="B881" s="267">
        <v>1670</v>
      </c>
      <c r="C881" s="267">
        <v>1820</v>
      </c>
      <c r="D881" s="268">
        <f t="shared" si="16"/>
        <v>1.08982035928144</v>
      </c>
      <c r="E881" s="269"/>
    </row>
    <row r="882" s="261" customFormat="1" customHeight="1" spans="1:40">
      <c r="A882" s="278" t="s">
        <v>732</v>
      </c>
      <c r="B882" s="267">
        <v>0</v>
      </c>
      <c r="C882" s="267"/>
      <c r="D882" s="268" t="e">
        <f t="shared" si="16"/>
        <v>#DIV/0!</v>
      </c>
      <c r="E882" s="269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</row>
    <row r="883" customHeight="1" spans="1:5">
      <c r="A883" s="278" t="s">
        <v>733</v>
      </c>
      <c r="B883" s="267">
        <v>0</v>
      </c>
      <c r="C883" s="267">
        <v>0</v>
      </c>
      <c r="D883" s="268" t="e">
        <f t="shared" si="16"/>
        <v>#DIV/0!</v>
      </c>
      <c r="E883" s="269"/>
    </row>
    <row r="884" customHeight="1" spans="1:5">
      <c r="A884" s="278" t="s">
        <v>734</v>
      </c>
      <c r="B884" s="267">
        <v>0</v>
      </c>
      <c r="C884" s="267"/>
      <c r="D884" s="268" t="e">
        <f t="shared" si="16"/>
        <v>#DIV/0!</v>
      </c>
      <c r="E884" s="269"/>
    </row>
    <row r="885" customHeight="1" spans="1:5">
      <c r="A885" s="278" t="s">
        <v>735</v>
      </c>
      <c r="B885" s="267">
        <v>7</v>
      </c>
      <c r="C885" s="267"/>
      <c r="D885" s="268">
        <f t="shared" si="16"/>
        <v>0</v>
      </c>
      <c r="E885" s="269"/>
    </row>
    <row r="886" customHeight="1" spans="1:5">
      <c r="A886" s="278" t="s">
        <v>736</v>
      </c>
      <c r="B886" s="267">
        <v>0</v>
      </c>
      <c r="C886" s="267">
        <v>0</v>
      </c>
      <c r="D886" s="268" t="e">
        <f t="shared" si="16"/>
        <v>#DIV/0!</v>
      </c>
      <c r="E886" s="269"/>
    </row>
    <row r="887" customHeight="1" spans="1:5">
      <c r="A887" s="278" t="s">
        <v>737</v>
      </c>
      <c r="B887" s="267">
        <v>0</v>
      </c>
      <c r="C887" s="267"/>
      <c r="D887" s="268" t="e">
        <f t="shared" si="16"/>
        <v>#DIV/0!</v>
      </c>
      <c r="E887" s="269"/>
    </row>
    <row r="888" customHeight="1" spans="1:5">
      <c r="A888" s="278" t="s">
        <v>738</v>
      </c>
      <c r="B888" s="267">
        <v>0</v>
      </c>
      <c r="C888" s="267"/>
      <c r="D888" s="268" t="e">
        <f t="shared" si="16"/>
        <v>#DIV/0!</v>
      </c>
      <c r="E888" s="269"/>
    </row>
    <row r="889" customHeight="1" spans="1:5">
      <c r="A889" s="278" t="s">
        <v>739</v>
      </c>
      <c r="B889" s="267">
        <v>0</v>
      </c>
      <c r="C889" s="267"/>
      <c r="D889" s="268" t="e">
        <f t="shared" si="16"/>
        <v>#DIV/0!</v>
      </c>
      <c r="E889" s="269"/>
    </row>
    <row r="890" customHeight="1" spans="1:5">
      <c r="A890" s="278" t="s">
        <v>740</v>
      </c>
      <c r="B890" s="267">
        <v>0</v>
      </c>
      <c r="C890" s="267"/>
      <c r="D890" s="268" t="e">
        <f t="shared" si="16"/>
        <v>#DIV/0!</v>
      </c>
      <c r="E890" s="269"/>
    </row>
    <row r="891" customHeight="1" spans="1:5">
      <c r="A891" s="278" t="s">
        <v>741</v>
      </c>
      <c r="B891" s="267">
        <v>0</v>
      </c>
      <c r="C891" s="267"/>
      <c r="D891" s="268" t="e">
        <f t="shared" ref="D891:D897" si="18">C891/B891</f>
        <v>#DIV/0!</v>
      </c>
      <c r="E891" s="269"/>
    </row>
    <row r="892" customHeight="1" spans="1:5">
      <c r="A892" s="278" t="s">
        <v>742</v>
      </c>
      <c r="B892" s="267">
        <v>0</v>
      </c>
      <c r="C892" s="267"/>
      <c r="D892" s="268" t="e">
        <f t="shared" si="18"/>
        <v>#DIV/0!</v>
      </c>
      <c r="E892" s="269"/>
    </row>
    <row r="893" customHeight="1" spans="1:5">
      <c r="A893" s="278" t="s">
        <v>743</v>
      </c>
      <c r="B893" s="267">
        <v>0</v>
      </c>
      <c r="C893" s="267"/>
      <c r="D893" s="268" t="e">
        <f t="shared" si="18"/>
        <v>#DIV/0!</v>
      </c>
      <c r="E893" s="269"/>
    </row>
    <row r="894" customHeight="1" spans="1:5">
      <c r="A894" s="278" t="s">
        <v>744</v>
      </c>
      <c r="B894" s="267">
        <v>70</v>
      </c>
      <c r="C894" s="267"/>
      <c r="D894" s="268">
        <f t="shared" si="18"/>
        <v>0</v>
      </c>
      <c r="E894" s="269"/>
    </row>
    <row r="895" customHeight="1" spans="1:5">
      <c r="A895" s="278" t="s">
        <v>745</v>
      </c>
      <c r="B895" s="267">
        <v>0</v>
      </c>
      <c r="C895" s="267"/>
      <c r="D895" s="268" t="e">
        <f t="shared" si="18"/>
        <v>#DIV/0!</v>
      </c>
      <c r="E895" s="269"/>
    </row>
    <row r="896" customHeight="1" spans="1:5">
      <c r="A896" s="278" t="s">
        <v>714</v>
      </c>
      <c r="B896" s="267">
        <f>14037-90</f>
        <v>13947</v>
      </c>
      <c r="C896" s="267">
        <v>11645</v>
      </c>
      <c r="D896" s="268">
        <f t="shared" si="18"/>
        <v>0.834946583494658</v>
      </c>
      <c r="E896" s="269"/>
    </row>
    <row r="897" customHeight="1" spans="1:5">
      <c r="A897" s="278" t="s">
        <v>746</v>
      </c>
      <c r="B897" s="267">
        <v>780</v>
      </c>
      <c r="C897" s="267"/>
      <c r="D897" s="268">
        <f t="shared" si="18"/>
        <v>0</v>
      </c>
      <c r="E897" s="269"/>
    </row>
    <row r="898" customHeight="1" spans="1:5">
      <c r="A898" s="274" t="s">
        <v>747</v>
      </c>
      <c r="B898" s="275">
        <v>5921</v>
      </c>
      <c r="C898" s="275">
        <f>SUM(C899:C925)</f>
        <v>9070</v>
      </c>
      <c r="D898" s="276">
        <f t="shared" ref="D898:D961" si="19">C898/B898</f>
        <v>1.53183583854079</v>
      </c>
      <c r="E898" s="277"/>
    </row>
    <row r="899" customHeight="1" spans="1:5">
      <c r="A899" s="278" t="s">
        <v>75</v>
      </c>
      <c r="B899" s="267">
        <v>615</v>
      </c>
      <c r="C899" s="267">
        <v>800</v>
      </c>
      <c r="D899" s="268">
        <f t="shared" si="19"/>
        <v>1.30081300813008</v>
      </c>
      <c r="E899" s="269"/>
    </row>
    <row r="900" customHeight="1" spans="1:5">
      <c r="A900" s="278" t="s">
        <v>76</v>
      </c>
      <c r="B900" s="267">
        <v>0</v>
      </c>
      <c r="C900" s="267"/>
      <c r="D900" s="268" t="e">
        <f t="shared" si="19"/>
        <v>#DIV/0!</v>
      </c>
      <c r="E900" s="269"/>
    </row>
    <row r="901" customHeight="1" spans="1:5">
      <c r="A901" s="278" t="s">
        <v>77</v>
      </c>
      <c r="B901" s="267">
        <v>0</v>
      </c>
      <c r="C901" s="267"/>
      <c r="D901" s="268" t="e">
        <f t="shared" si="19"/>
        <v>#DIV/0!</v>
      </c>
      <c r="E901" s="269"/>
    </row>
    <row r="902" customHeight="1" spans="1:5">
      <c r="A902" s="278" t="s">
        <v>748</v>
      </c>
      <c r="B902" s="267">
        <v>2568</v>
      </c>
      <c r="C902" s="267">
        <v>4200</v>
      </c>
      <c r="D902" s="268">
        <f t="shared" si="19"/>
        <v>1.63551401869159</v>
      </c>
      <c r="E902" s="269"/>
    </row>
    <row r="903" customHeight="1" spans="1:5">
      <c r="A903" s="278" t="s">
        <v>749</v>
      </c>
      <c r="B903" s="267">
        <v>0</v>
      </c>
      <c r="C903" s="267">
        <v>120</v>
      </c>
      <c r="D903" s="268" t="e">
        <f t="shared" si="19"/>
        <v>#DIV/0!</v>
      </c>
      <c r="E903" s="269"/>
    </row>
    <row r="904" customHeight="1" spans="1:5">
      <c r="A904" s="278" t="s">
        <v>750</v>
      </c>
      <c r="B904" s="267">
        <v>1555</v>
      </c>
      <c r="C904" s="267">
        <v>1100</v>
      </c>
      <c r="D904" s="268">
        <f t="shared" si="19"/>
        <v>0.707395498392283</v>
      </c>
      <c r="E904" s="269"/>
    </row>
    <row r="905" customHeight="1" spans="1:5">
      <c r="A905" s="278" t="s">
        <v>751</v>
      </c>
      <c r="B905" s="267">
        <v>0</v>
      </c>
      <c r="C905" s="267"/>
      <c r="D905" s="268" t="e">
        <f t="shared" si="19"/>
        <v>#DIV/0!</v>
      </c>
      <c r="E905" s="269"/>
    </row>
    <row r="906" s="261" customFormat="1" customHeight="1" spans="1:40">
      <c r="A906" s="278" t="s">
        <v>752</v>
      </c>
      <c r="B906" s="267">
        <v>0</v>
      </c>
      <c r="C906" s="267"/>
      <c r="D906" s="268" t="e">
        <f t="shared" si="19"/>
        <v>#DIV/0!</v>
      </c>
      <c r="E906" s="269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</row>
    <row r="907" customHeight="1" spans="1:5">
      <c r="A907" s="278" t="s">
        <v>753</v>
      </c>
      <c r="B907" s="267">
        <v>0</v>
      </c>
      <c r="C907" s="267"/>
      <c r="D907" s="268" t="e">
        <f t="shared" si="19"/>
        <v>#DIV/0!</v>
      </c>
      <c r="E907" s="269"/>
    </row>
    <row r="908" customHeight="1" spans="1:5">
      <c r="A908" s="278" t="s">
        <v>754</v>
      </c>
      <c r="B908" s="267">
        <v>10</v>
      </c>
      <c r="C908" s="267">
        <v>80</v>
      </c>
      <c r="D908" s="268">
        <f t="shared" si="19"/>
        <v>8</v>
      </c>
      <c r="E908" s="269"/>
    </row>
    <row r="909" customHeight="1" spans="1:5">
      <c r="A909" s="278" t="s">
        <v>755</v>
      </c>
      <c r="B909" s="267">
        <v>726</v>
      </c>
      <c r="C909" s="267">
        <v>1960</v>
      </c>
      <c r="D909" s="268">
        <f t="shared" si="19"/>
        <v>2.69972451790634</v>
      </c>
      <c r="E909" s="269"/>
    </row>
    <row r="910" customHeight="1" spans="1:5">
      <c r="A910" s="278" t="s">
        <v>756</v>
      </c>
      <c r="B910" s="267">
        <v>148</v>
      </c>
      <c r="C910" s="267">
        <v>290</v>
      </c>
      <c r="D910" s="268">
        <f t="shared" si="19"/>
        <v>1.95945945945946</v>
      </c>
      <c r="E910" s="269"/>
    </row>
    <row r="911" customHeight="1" spans="1:5">
      <c r="A911" s="278" t="s">
        <v>757</v>
      </c>
      <c r="B911" s="267">
        <v>0</v>
      </c>
      <c r="C911" s="267"/>
      <c r="D911" s="268" t="e">
        <f t="shared" si="19"/>
        <v>#DIV/0!</v>
      </c>
      <c r="E911" s="269"/>
    </row>
    <row r="912" customHeight="1" spans="1:5">
      <c r="A912" s="278" t="s">
        <v>758</v>
      </c>
      <c r="B912" s="267">
        <v>147</v>
      </c>
      <c r="C912" s="267">
        <v>80</v>
      </c>
      <c r="D912" s="268">
        <f t="shared" si="19"/>
        <v>0.54421768707483</v>
      </c>
      <c r="E912" s="269"/>
    </row>
    <row r="913" customHeight="1" spans="1:5">
      <c r="A913" s="278" t="s">
        <v>759</v>
      </c>
      <c r="B913" s="267">
        <v>0</v>
      </c>
      <c r="C913" s="267"/>
      <c r="D913" s="268" t="e">
        <f t="shared" si="19"/>
        <v>#DIV/0!</v>
      </c>
      <c r="E913" s="269"/>
    </row>
    <row r="914" customHeight="1" spans="1:5">
      <c r="A914" s="278" t="s">
        <v>760</v>
      </c>
      <c r="B914" s="267">
        <v>0</v>
      </c>
      <c r="C914" s="267"/>
      <c r="D914" s="268" t="e">
        <f t="shared" si="19"/>
        <v>#DIV/0!</v>
      </c>
      <c r="E914" s="269"/>
    </row>
    <row r="915" customHeight="1" spans="1:5">
      <c r="A915" s="278" t="s">
        <v>761</v>
      </c>
      <c r="B915" s="267">
        <v>0</v>
      </c>
      <c r="C915" s="267"/>
      <c r="D915" s="268" t="e">
        <f t="shared" si="19"/>
        <v>#DIV/0!</v>
      </c>
      <c r="E915" s="269"/>
    </row>
    <row r="916" customHeight="1" spans="1:5">
      <c r="A916" s="278" t="s">
        <v>762</v>
      </c>
      <c r="B916" s="267">
        <v>0</v>
      </c>
      <c r="C916" s="267"/>
      <c r="D916" s="268" t="e">
        <f t="shared" si="19"/>
        <v>#DIV/0!</v>
      </c>
      <c r="E916" s="269"/>
    </row>
    <row r="917" s="261" customFormat="1" customHeight="1" spans="1:40">
      <c r="A917" s="278" t="s">
        <v>763</v>
      </c>
      <c r="B917" s="267">
        <v>0</v>
      </c>
      <c r="C917" s="267"/>
      <c r="D917" s="268" t="e">
        <f t="shared" si="19"/>
        <v>#DIV/0!</v>
      </c>
      <c r="E917" s="269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</row>
    <row r="918" customHeight="1" spans="1:5">
      <c r="A918" s="278" t="s">
        <v>764</v>
      </c>
      <c r="B918" s="267">
        <v>0</v>
      </c>
      <c r="C918" s="267"/>
      <c r="D918" s="268" t="e">
        <f t="shared" si="19"/>
        <v>#DIV/0!</v>
      </c>
      <c r="E918" s="269"/>
    </row>
    <row r="919" customHeight="1" spans="1:5">
      <c r="A919" s="278" t="s">
        <v>765</v>
      </c>
      <c r="B919" s="267">
        <v>0</v>
      </c>
      <c r="C919" s="267">
        <v>40</v>
      </c>
      <c r="D919" s="268" t="e">
        <f t="shared" si="19"/>
        <v>#DIV/0!</v>
      </c>
      <c r="E919" s="269"/>
    </row>
    <row r="920" customHeight="1" spans="1:5">
      <c r="A920" s="278" t="s">
        <v>741</v>
      </c>
      <c r="B920" s="267">
        <v>0</v>
      </c>
      <c r="C920" s="267"/>
      <c r="D920" s="268" t="e">
        <f t="shared" si="19"/>
        <v>#DIV/0!</v>
      </c>
      <c r="E920" s="269"/>
    </row>
    <row r="921" customHeight="1" spans="1:5">
      <c r="A921" s="278" t="s">
        <v>766</v>
      </c>
      <c r="B921" s="267">
        <v>0</v>
      </c>
      <c r="C921" s="267">
        <v>0</v>
      </c>
      <c r="D921" s="268" t="e">
        <f t="shared" si="19"/>
        <v>#DIV/0!</v>
      </c>
      <c r="E921" s="269"/>
    </row>
    <row r="922" customHeight="1" spans="1:5">
      <c r="A922" s="278" t="s">
        <v>767</v>
      </c>
      <c r="B922" s="267">
        <v>0</v>
      </c>
      <c r="C922" s="267"/>
      <c r="D922" s="268" t="e">
        <f t="shared" si="19"/>
        <v>#DIV/0!</v>
      </c>
      <c r="E922" s="269"/>
    </row>
    <row r="923" customHeight="1" spans="1:5">
      <c r="A923" s="278" t="s">
        <v>768</v>
      </c>
      <c r="B923" s="267">
        <v>0</v>
      </c>
      <c r="C923" s="267"/>
      <c r="D923" s="268" t="e">
        <f t="shared" si="19"/>
        <v>#DIV/0!</v>
      </c>
      <c r="E923" s="269"/>
    </row>
    <row r="924" customHeight="1" spans="1:5">
      <c r="A924" s="278" t="s">
        <v>769</v>
      </c>
      <c r="B924" s="267">
        <v>0</v>
      </c>
      <c r="C924" s="267"/>
      <c r="D924" s="268" t="e">
        <f t="shared" si="19"/>
        <v>#DIV/0!</v>
      </c>
      <c r="E924" s="269"/>
    </row>
    <row r="925" customHeight="1" spans="1:5">
      <c r="A925" s="278" t="s">
        <v>770</v>
      </c>
      <c r="B925" s="267">
        <v>152</v>
      </c>
      <c r="C925" s="267">
        <v>400</v>
      </c>
      <c r="D925" s="268">
        <f t="shared" si="19"/>
        <v>2.63157894736842</v>
      </c>
      <c r="E925" s="269"/>
    </row>
    <row r="926" customHeight="1" spans="1:5">
      <c r="A926" s="274" t="s">
        <v>771</v>
      </c>
      <c r="B926" s="275">
        <v>1114</v>
      </c>
      <c r="C926" s="275">
        <f>SUM(C927:C936)</f>
        <v>0</v>
      </c>
      <c r="D926" s="276">
        <f t="shared" si="19"/>
        <v>0</v>
      </c>
      <c r="E926" s="277"/>
    </row>
    <row r="927" customHeight="1" spans="1:5">
      <c r="A927" s="278" t="s">
        <v>75</v>
      </c>
      <c r="B927" s="267">
        <v>0</v>
      </c>
      <c r="C927" s="267"/>
      <c r="D927" s="268" t="e">
        <f t="shared" si="19"/>
        <v>#DIV/0!</v>
      </c>
      <c r="E927" s="269"/>
    </row>
    <row r="928" customFormat="1" customHeight="1" spans="1:40">
      <c r="A928" s="278" t="s">
        <v>76</v>
      </c>
      <c r="B928" s="267">
        <v>0</v>
      </c>
      <c r="C928" s="267"/>
      <c r="D928" s="268" t="e">
        <f t="shared" si="19"/>
        <v>#DIV/0!</v>
      </c>
      <c r="E928" s="269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</row>
    <row r="929" customFormat="1" customHeight="1" spans="1:40">
      <c r="A929" s="278" t="s">
        <v>77</v>
      </c>
      <c r="B929" s="267">
        <v>0</v>
      </c>
      <c r="C929" s="267"/>
      <c r="D929" s="268" t="e">
        <f t="shared" si="19"/>
        <v>#DIV/0!</v>
      </c>
      <c r="E929" s="269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</row>
    <row r="930" customHeight="1" spans="1:5">
      <c r="A930" s="278" t="s">
        <v>772</v>
      </c>
      <c r="B930" s="267">
        <v>0</v>
      </c>
      <c r="C930" s="267"/>
      <c r="D930" s="268" t="e">
        <f t="shared" si="19"/>
        <v>#DIV/0!</v>
      </c>
      <c r="E930" s="269"/>
    </row>
    <row r="931" customHeight="1" spans="1:5">
      <c r="A931" s="278" t="s">
        <v>773</v>
      </c>
      <c r="B931" s="267">
        <v>0</v>
      </c>
      <c r="C931" s="267"/>
      <c r="D931" s="268" t="e">
        <f t="shared" si="19"/>
        <v>#DIV/0!</v>
      </c>
      <c r="E931" s="269"/>
    </row>
    <row r="932" s="261" customFormat="1" customHeight="1" spans="1:40">
      <c r="A932" s="278" t="s">
        <v>774</v>
      </c>
      <c r="B932" s="267">
        <v>0</v>
      </c>
      <c r="C932" s="267"/>
      <c r="D932" s="268" t="e">
        <f t="shared" si="19"/>
        <v>#DIV/0!</v>
      </c>
      <c r="E932" s="269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</row>
    <row r="933" customHeight="1" spans="1:5">
      <c r="A933" s="278" t="s">
        <v>775</v>
      </c>
      <c r="B933" s="267">
        <v>0</v>
      </c>
      <c r="C933" s="267"/>
      <c r="D933" s="268" t="e">
        <f t="shared" si="19"/>
        <v>#DIV/0!</v>
      </c>
      <c r="E933" s="269"/>
    </row>
    <row r="934" customHeight="1" spans="1:5">
      <c r="A934" s="278" t="s">
        <v>776</v>
      </c>
      <c r="B934" s="267">
        <v>0</v>
      </c>
      <c r="C934" s="267"/>
      <c r="D934" s="268" t="e">
        <f t="shared" si="19"/>
        <v>#DIV/0!</v>
      </c>
      <c r="E934" s="269"/>
    </row>
    <row r="935" customHeight="1" spans="1:5">
      <c r="A935" s="278" t="s">
        <v>84</v>
      </c>
      <c r="B935" s="267">
        <v>0</v>
      </c>
      <c r="C935" s="267"/>
      <c r="D935" s="268" t="e">
        <f t="shared" si="19"/>
        <v>#DIV/0!</v>
      </c>
      <c r="E935" s="269"/>
    </row>
    <row r="936" customHeight="1" spans="1:5">
      <c r="A936" s="278" t="s">
        <v>777</v>
      </c>
      <c r="B936" s="267">
        <v>1114</v>
      </c>
      <c r="C936" s="267">
        <v>0</v>
      </c>
      <c r="D936" s="268">
        <f t="shared" si="19"/>
        <v>0</v>
      </c>
      <c r="E936" s="269"/>
    </row>
    <row r="937" customHeight="1" spans="1:5">
      <c r="A937" s="274" t="s">
        <v>778</v>
      </c>
      <c r="B937" s="275">
        <v>4863</v>
      </c>
      <c r="C937" s="275">
        <f>SUM(C938:C943)</f>
        <v>3090</v>
      </c>
      <c r="D937" s="276">
        <f t="shared" si="19"/>
        <v>0.635410240592227</v>
      </c>
      <c r="E937" s="277"/>
    </row>
    <row r="938" customHeight="1" spans="1:5">
      <c r="A938" s="278" t="s">
        <v>779</v>
      </c>
      <c r="B938" s="267">
        <v>0</v>
      </c>
      <c r="C938" s="267"/>
      <c r="D938" s="268" t="e">
        <f t="shared" si="19"/>
        <v>#DIV/0!</v>
      </c>
      <c r="E938" s="269"/>
    </row>
    <row r="939" s="261" customFormat="1" customHeight="1" spans="1:40">
      <c r="A939" s="278" t="s">
        <v>780</v>
      </c>
      <c r="B939" s="267">
        <v>0</v>
      </c>
      <c r="C939" s="267"/>
      <c r="D939" s="268" t="e">
        <f t="shared" si="19"/>
        <v>#DIV/0!</v>
      </c>
      <c r="E939" s="269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</row>
    <row r="940" customHeight="1" spans="1:5">
      <c r="A940" s="278" t="s">
        <v>781</v>
      </c>
      <c r="B940" s="267">
        <v>837</v>
      </c>
      <c r="C940" s="267">
        <v>1540</v>
      </c>
      <c r="D940" s="268">
        <f t="shared" si="19"/>
        <v>1.83990442054958</v>
      </c>
      <c r="E940" s="269"/>
    </row>
    <row r="941" s="261" customFormat="1" customHeight="1" spans="1:40">
      <c r="A941" s="278" t="s">
        <v>782</v>
      </c>
      <c r="B941" s="267">
        <v>3923</v>
      </c>
      <c r="C941" s="267">
        <v>1550</v>
      </c>
      <c r="D941" s="268">
        <f t="shared" si="19"/>
        <v>0.395105786387968</v>
      </c>
      <c r="E941" s="269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</row>
    <row r="942" customHeight="1" spans="1:5">
      <c r="A942" s="278" t="s">
        <v>783</v>
      </c>
      <c r="B942" s="267">
        <v>0</v>
      </c>
      <c r="C942" s="267"/>
      <c r="D942" s="268" t="e">
        <f t="shared" si="19"/>
        <v>#DIV/0!</v>
      </c>
      <c r="E942" s="269"/>
    </row>
    <row r="943" customHeight="1" spans="1:5">
      <c r="A943" s="278" t="s">
        <v>784</v>
      </c>
      <c r="B943" s="267">
        <v>103</v>
      </c>
      <c r="C943" s="267"/>
      <c r="D943" s="268">
        <f t="shared" si="19"/>
        <v>0</v>
      </c>
      <c r="E943" s="269"/>
    </row>
    <row r="944" customHeight="1" spans="1:5">
      <c r="A944" s="274" t="s">
        <v>785</v>
      </c>
      <c r="B944" s="275">
        <v>22</v>
      </c>
      <c r="C944" s="275">
        <f>SUM(C945:C949)</f>
        <v>700</v>
      </c>
      <c r="D944" s="276">
        <f t="shared" si="19"/>
        <v>31.8181818181818</v>
      </c>
      <c r="E944" s="277"/>
    </row>
    <row r="945" customHeight="1" spans="1:5">
      <c r="A945" s="278" t="s">
        <v>786</v>
      </c>
      <c r="B945" s="267">
        <v>0</v>
      </c>
      <c r="C945" s="267"/>
      <c r="D945" s="268" t="e">
        <f t="shared" si="19"/>
        <v>#DIV/0!</v>
      </c>
      <c r="E945" s="269"/>
    </row>
    <row r="946" customHeight="1" spans="1:5">
      <c r="A946" s="278" t="s">
        <v>787</v>
      </c>
      <c r="B946" s="267">
        <v>22</v>
      </c>
      <c r="C946" s="267"/>
      <c r="D946" s="268">
        <f t="shared" si="19"/>
        <v>0</v>
      </c>
      <c r="E946" s="269"/>
    </row>
    <row r="947" customHeight="1" spans="1:5">
      <c r="A947" s="278" t="s">
        <v>788</v>
      </c>
      <c r="B947" s="267">
        <v>0</v>
      </c>
      <c r="C947" s="267">
        <v>30</v>
      </c>
      <c r="D947" s="268" t="e">
        <f t="shared" si="19"/>
        <v>#DIV/0!</v>
      </c>
      <c r="E947" s="269"/>
    </row>
    <row r="948" customHeight="1" spans="1:5">
      <c r="A948" s="278" t="s">
        <v>789</v>
      </c>
      <c r="B948" s="267">
        <v>0</v>
      </c>
      <c r="C948" s="267">
        <v>670</v>
      </c>
      <c r="D948" s="268" t="e">
        <f t="shared" si="19"/>
        <v>#DIV/0!</v>
      </c>
      <c r="E948" s="269"/>
    </row>
    <row r="949" customHeight="1" spans="1:5">
      <c r="A949" s="278" t="s">
        <v>790</v>
      </c>
      <c r="B949" s="267">
        <v>0</v>
      </c>
      <c r="C949" s="267"/>
      <c r="D949" s="268" t="e">
        <f t="shared" si="19"/>
        <v>#DIV/0!</v>
      </c>
      <c r="E949" s="269"/>
    </row>
    <row r="950" customHeight="1" spans="1:5">
      <c r="A950" s="274" t="s">
        <v>791</v>
      </c>
      <c r="B950" s="275">
        <v>0</v>
      </c>
      <c r="C950" s="275">
        <f>SUM(C951:C952)</f>
        <v>0</v>
      </c>
      <c r="D950" s="276" t="e">
        <f t="shared" si="19"/>
        <v>#DIV/0!</v>
      </c>
      <c r="E950" s="277"/>
    </row>
    <row r="951" customHeight="1" spans="1:5">
      <c r="A951" s="278" t="s">
        <v>792</v>
      </c>
      <c r="B951" s="267">
        <v>0</v>
      </c>
      <c r="C951" s="267"/>
      <c r="D951" s="268" t="e">
        <f t="shared" si="19"/>
        <v>#DIV/0!</v>
      </c>
      <c r="E951" s="269"/>
    </row>
    <row r="952" customHeight="1" spans="1:5">
      <c r="A952" s="278" t="s">
        <v>793</v>
      </c>
      <c r="B952" s="267">
        <v>0</v>
      </c>
      <c r="C952" s="267"/>
      <c r="D952" s="268" t="e">
        <f t="shared" si="19"/>
        <v>#DIV/0!</v>
      </c>
      <c r="E952" s="269"/>
    </row>
    <row r="953" customHeight="1" spans="1:5">
      <c r="A953" s="274" t="s">
        <v>794</v>
      </c>
      <c r="B953" s="275">
        <v>100</v>
      </c>
      <c r="C953" s="275">
        <f>SUM(C954:C955)</f>
        <v>0</v>
      </c>
      <c r="D953" s="276">
        <f t="shared" si="19"/>
        <v>0</v>
      </c>
      <c r="E953" s="277"/>
    </row>
    <row r="954" customHeight="1" spans="1:5">
      <c r="A954" s="278" t="s">
        <v>795</v>
      </c>
      <c r="B954" s="267">
        <v>0</v>
      </c>
      <c r="C954" s="267"/>
      <c r="D954" s="268" t="e">
        <f t="shared" si="19"/>
        <v>#DIV/0!</v>
      </c>
      <c r="E954" s="269"/>
    </row>
    <row r="955" customHeight="1" spans="1:5">
      <c r="A955" s="278" t="s">
        <v>796</v>
      </c>
      <c r="B955" s="267">
        <v>100</v>
      </c>
      <c r="C955" s="267"/>
      <c r="D955" s="268">
        <f t="shared" si="19"/>
        <v>0</v>
      </c>
      <c r="E955" s="269"/>
    </row>
    <row r="956" customHeight="1" spans="1:5">
      <c r="A956" s="270" t="s">
        <v>797</v>
      </c>
      <c r="B956" s="271">
        <v>13344</v>
      </c>
      <c r="C956" s="271">
        <f>C957+C979+C989+C999+C1006+C1011</f>
        <v>13344</v>
      </c>
      <c r="D956" s="272">
        <f t="shared" si="19"/>
        <v>1</v>
      </c>
      <c r="E956" s="273"/>
    </row>
    <row r="957" customHeight="1" spans="1:5">
      <c r="A957" s="274" t="s">
        <v>798</v>
      </c>
      <c r="B957" s="275">
        <v>13335</v>
      </c>
      <c r="C957" s="275">
        <f>SUM(C958:C978)</f>
        <v>13320</v>
      </c>
      <c r="D957" s="276">
        <f t="shared" si="19"/>
        <v>0.998875140607424</v>
      </c>
      <c r="E957" s="277"/>
    </row>
    <row r="958" customHeight="1" spans="1:5">
      <c r="A958" s="278" t="s">
        <v>75</v>
      </c>
      <c r="B958" s="267">
        <v>591</v>
      </c>
      <c r="C958" s="267">
        <v>706</v>
      </c>
      <c r="D958" s="268">
        <f t="shared" si="19"/>
        <v>1.19458544839256</v>
      </c>
      <c r="E958" s="269"/>
    </row>
    <row r="959" customHeight="1" spans="1:5">
      <c r="A959" s="278" t="s">
        <v>76</v>
      </c>
      <c r="B959" s="267">
        <v>0</v>
      </c>
      <c r="C959" s="267"/>
      <c r="D959" s="268" t="e">
        <f t="shared" si="19"/>
        <v>#DIV/0!</v>
      </c>
      <c r="E959" s="269"/>
    </row>
    <row r="960" customHeight="1" spans="1:5">
      <c r="A960" s="278" t="s">
        <v>77</v>
      </c>
      <c r="B960" s="267">
        <v>0</v>
      </c>
      <c r="C960" s="267"/>
      <c r="D960" s="268" t="e">
        <f t="shared" si="19"/>
        <v>#DIV/0!</v>
      </c>
      <c r="E960" s="269"/>
    </row>
    <row r="961" customHeight="1" spans="1:5">
      <c r="A961" s="278" t="s">
        <v>799</v>
      </c>
      <c r="B961" s="267">
        <v>0</v>
      </c>
      <c r="C961" s="267">
        <v>50</v>
      </c>
      <c r="D961" s="268" t="e">
        <f t="shared" si="19"/>
        <v>#DIV/0!</v>
      </c>
      <c r="E961" s="269"/>
    </row>
    <row r="962" customHeight="1" spans="1:5">
      <c r="A962" s="278" t="s">
        <v>800</v>
      </c>
      <c r="B962" s="267">
        <v>751</v>
      </c>
      <c r="C962" s="267">
        <v>1000</v>
      </c>
      <c r="D962" s="268">
        <f t="shared" ref="D962:D978" si="20">C962/B962</f>
        <v>1.33155792276964</v>
      </c>
      <c r="E962" s="269"/>
    </row>
    <row r="963" s="261" customFormat="1" customHeight="1" spans="1:40">
      <c r="A963" s="278" t="s">
        <v>801</v>
      </c>
      <c r="B963" s="267">
        <v>0</v>
      </c>
      <c r="C963" s="267"/>
      <c r="D963" s="268" t="e">
        <f t="shared" si="20"/>
        <v>#DIV/0!</v>
      </c>
      <c r="E963" s="269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</row>
    <row r="964" customHeight="1" spans="1:5">
      <c r="A964" s="278" t="s">
        <v>802</v>
      </c>
      <c r="B964" s="267">
        <v>0</v>
      </c>
      <c r="C964" s="267"/>
      <c r="D964" s="268" t="e">
        <f t="shared" si="20"/>
        <v>#DIV/0!</v>
      </c>
      <c r="E964" s="269"/>
    </row>
    <row r="965" customHeight="1" spans="1:5">
      <c r="A965" s="278" t="s">
        <v>803</v>
      </c>
      <c r="B965" s="267">
        <v>0</v>
      </c>
      <c r="C965" s="267"/>
      <c r="D965" s="268" t="e">
        <f t="shared" si="20"/>
        <v>#DIV/0!</v>
      </c>
      <c r="E965" s="269"/>
    </row>
    <row r="966" customHeight="1" spans="1:5">
      <c r="A966" s="278" t="s">
        <v>804</v>
      </c>
      <c r="B966" s="267">
        <v>0</v>
      </c>
      <c r="C966" s="267"/>
      <c r="D966" s="268" t="e">
        <f t="shared" si="20"/>
        <v>#DIV/0!</v>
      </c>
      <c r="E966" s="269"/>
    </row>
    <row r="967" customHeight="1" spans="1:5">
      <c r="A967" s="278" t="s">
        <v>805</v>
      </c>
      <c r="B967" s="267">
        <v>0</v>
      </c>
      <c r="C967" s="267"/>
      <c r="D967" s="268" t="e">
        <f t="shared" si="20"/>
        <v>#DIV/0!</v>
      </c>
      <c r="E967" s="269"/>
    </row>
    <row r="968" customHeight="1" spans="1:5">
      <c r="A968" s="278" t="s">
        <v>806</v>
      </c>
      <c r="B968" s="267">
        <v>0</v>
      </c>
      <c r="C968" s="267"/>
      <c r="D968" s="268" t="e">
        <f t="shared" si="20"/>
        <v>#DIV/0!</v>
      </c>
      <c r="E968" s="269"/>
    </row>
    <row r="969" customHeight="1" spans="1:5">
      <c r="A969" s="278" t="s">
        <v>807</v>
      </c>
      <c r="B969" s="267">
        <v>0</v>
      </c>
      <c r="C969" s="267"/>
      <c r="D969" s="268" t="e">
        <f t="shared" si="20"/>
        <v>#DIV/0!</v>
      </c>
      <c r="E969" s="269"/>
    </row>
    <row r="970" customHeight="1" spans="1:5">
      <c r="A970" s="278" t="s">
        <v>808</v>
      </c>
      <c r="B970" s="267">
        <v>0</v>
      </c>
      <c r="C970" s="267"/>
      <c r="D970" s="268" t="e">
        <f t="shared" si="20"/>
        <v>#DIV/0!</v>
      </c>
      <c r="E970" s="269"/>
    </row>
    <row r="971" customHeight="1" spans="1:5">
      <c r="A971" s="278" t="s">
        <v>809</v>
      </c>
      <c r="B971" s="267">
        <v>0</v>
      </c>
      <c r="C971" s="267"/>
      <c r="D971" s="268" t="e">
        <f t="shared" si="20"/>
        <v>#DIV/0!</v>
      </c>
      <c r="E971" s="269"/>
    </row>
    <row r="972" customHeight="1" spans="1:5">
      <c r="A972" s="278" t="s">
        <v>810</v>
      </c>
      <c r="B972" s="267">
        <v>0</v>
      </c>
      <c r="C972" s="267"/>
      <c r="D972" s="268" t="e">
        <f t="shared" si="20"/>
        <v>#DIV/0!</v>
      </c>
      <c r="E972" s="269"/>
    </row>
    <row r="973" s="261" customFormat="1" customHeight="1" spans="1:40">
      <c r="A973" s="278" t="s">
        <v>811</v>
      </c>
      <c r="B973" s="267">
        <v>0</v>
      </c>
      <c r="C973" s="267"/>
      <c r="D973" s="268" t="e">
        <f t="shared" si="20"/>
        <v>#DIV/0!</v>
      </c>
      <c r="E973" s="269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</row>
    <row r="974" customHeight="1" spans="1:5">
      <c r="A974" s="278" t="s">
        <v>812</v>
      </c>
      <c r="B974" s="267">
        <v>0</v>
      </c>
      <c r="C974" s="267"/>
      <c r="D974" s="268" t="e">
        <f t="shared" si="20"/>
        <v>#DIV/0!</v>
      </c>
      <c r="E974" s="269"/>
    </row>
    <row r="975" customHeight="1" spans="1:5">
      <c r="A975" s="278" t="s">
        <v>813</v>
      </c>
      <c r="B975" s="267">
        <v>0</v>
      </c>
      <c r="C975" s="267"/>
      <c r="D975" s="268" t="e">
        <f t="shared" si="20"/>
        <v>#DIV/0!</v>
      </c>
      <c r="E975" s="269"/>
    </row>
    <row r="976" customHeight="1" spans="1:5">
      <c r="A976" s="278" t="s">
        <v>814</v>
      </c>
      <c r="B976" s="267">
        <v>0</v>
      </c>
      <c r="C976" s="267"/>
      <c r="D976" s="268" t="e">
        <f t="shared" si="20"/>
        <v>#DIV/0!</v>
      </c>
      <c r="E976" s="269"/>
    </row>
    <row r="977" customHeight="1" spans="1:5">
      <c r="A977" s="278" t="s">
        <v>815</v>
      </c>
      <c r="B977" s="267">
        <v>0</v>
      </c>
      <c r="C977" s="267"/>
      <c r="D977" s="268" t="e">
        <f t="shared" si="20"/>
        <v>#DIV/0!</v>
      </c>
      <c r="E977" s="269"/>
    </row>
    <row r="978" customHeight="1" spans="1:5">
      <c r="A978" s="278" t="s">
        <v>816</v>
      </c>
      <c r="B978" s="267">
        <v>11993</v>
      </c>
      <c r="C978" s="267">
        <v>11564</v>
      </c>
      <c r="D978" s="268">
        <f t="shared" si="20"/>
        <v>0.964229133661302</v>
      </c>
      <c r="E978" s="269"/>
    </row>
    <row r="979" customHeight="1" spans="1:5">
      <c r="A979" s="274" t="s">
        <v>817</v>
      </c>
      <c r="B979" s="275">
        <v>9</v>
      </c>
      <c r="C979" s="275">
        <f>SUM(C980:C988)</f>
        <v>24</v>
      </c>
      <c r="D979" s="276">
        <f t="shared" ref="D979:D1013" si="21">C979/B979</f>
        <v>2.66666666666667</v>
      </c>
      <c r="E979" s="277"/>
    </row>
    <row r="980" customHeight="1" spans="1:5">
      <c r="A980" s="278" t="s">
        <v>75</v>
      </c>
      <c r="B980" s="267">
        <v>0</v>
      </c>
      <c r="C980" s="267"/>
      <c r="D980" s="268" t="e">
        <f t="shared" si="21"/>
        <v>#DIV/0!</v>
      </c>
      <c r="E980" s="269"/>
    </row>
    <row r="981" customHeight="1" spans="1:5">
      <c r="A981" s="278" t="s">
        <v>76</v>
      </c>
      <c r="B981" s="267">
        <v>0</v>
      </c>
      <c r="C981" s="267"/>
      <c r="D981" s="268" t="e">
        <f t="shared" si="21"/>
        <v>#DIV/0!</v>
      </c>
      <c r="E981" s="269"/>
    </row>
    <row r="982" s="261" customFormat="1" customHeight="1" spans="1:40">
      <c r="A982" s="278" t="s">
        <v>77</v>
      </c>
      <c r="B982" s="267">
        <v>0</v>
      </c>
      <c r="C982" s="267"/>
      <c r="D982" s="268" t="e">
        <f t="shared" si="21"/>
        <v>#DIV/0!</v>
      </c>
      <c r="E982" s="269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</row>
    <row r="983" customHeight="1" spans="1:5">
      <c r="A983" s="278" t="s">
        <v>818</v>
      </c>
      <c r="B983" s="267">
        <v>0</v>
      </c>
      <c r="C983" s="267"/>
      <c r="D983" s="268" t="e">
        <f t="shared" si="21"/>
        <v>#DIV/0!</v>
      </c>
      <c r="E983" s="269"/>
    </row>
    <row r="984" customHeight="1" spans="1:5">
      <c r="A984" s="278" t="s">
        <v>819</v>
      </c>
      <c r="B984" s="267">
        <v>0</v>
      </c>
      <c r="C984" s="267"/>
      <c r="D984" s="268" t="e">
        <f t="shared" si="21"/>
        <v>#DIV/0!</v>
      </c>
      <c r="E984" s="269"/>
    </row>
    <row r="985" customHeight="1" spans="1:5">
      <c r="A985" s="278" t="s">
        <v>820</v>
      </c>
      <c r="B985" s="267">
        <v>9</v>
      </c>
      <c r="C985" s="267">
        <v>24</v>
      </c>
      <c r="D985" s="268">
        <f t="shared" si="21"/>
        <v>2.66666666666667</v>
      </c>
      <c r="E985" s="269"/>
    </row>
    <row r="986" customHeight="1" spans="1:5">
      <c r="A986" s="278" t="s">
        <v>821</v>
      </c>
      <c r="B986" s="267">
        <v>0</v>
      </c>
      <c r="C986" s="267"/>
      <c r="D986" s="268" t="e">
        <f t="shared" si="21"/>
        <v>#DIV/0!</v>
      </c>
      <c r="E986" s="269"/>
    </row>
    <row r="987" s="261" customFormat="1" customHeight="1" spans="1:40">
      <c r="A987" s="278" t="s">
        <v>822</v>
      </c>
      <c r="B987" s="267">
        <v>0</v>
      </c>
      <c r="C987" s="267"/>
      <c r="D987" s="268" t="e">
        <f t="shared" si="21"/>
        <v>#DIV/0!</v>
      </c>
      <c r="E987" s="269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</row>
    <row r="988" customHeight="1" spans="1:5">
      <c r="A988" s="278" t="s">
        <v>823</v>
      </c>
      <c r="B988" s="267">
        <v>0</v>
      </c>
      <c r="C988" s="267"/>
      <c r="D988" s="268" t="e">
        <f t="shared" si="21"/>
        <v>#DIV/0!</v>
      </c>
      <c r="E988" s="269"/>
    </row>
    <row r="989" customHeight="1" spans="1:5">
      <c r="A989" s="274" t="s">
        <v>824</v>
      </c>
      <c r="B989" s="275">
        <v>0</v>
      </c>
      <c r="C989" s="275">
        <f>SUM(C990:C998)</f>
        <v>0</v>
      </c>
      <c r="D989" s="276" t="e">
        <f t="shared" si="21"/>
        <v>#DIV/0!</v>
      </c>
      <c r="E989" s="277"/>
    </row>
    <row r="990" customHeight="1" spans="1:5">
      <c r="A990" s="278" t="s">
        <v>75</v>
      </c>
      <c r="B990" s="267">
        <v>0</v>
      </c>
      <c r="C990" s="267"/>
      <c r="D990" s="268" t="e">
        <f t="shared" si="21"/>
        <v>#DIV/0!</v>
      </c>
      <c r="E990" s="269"/>
    </row>
    <row r="991" customHeight="1" spans="1:5">
      <c r="A991" s="278" t="s">
        <v>76</v>
      </c>
      <c r="B991" s="267">
        <v>0</v>
      </c>
      <c r="C991" s="267"/>
      <c r="D991" s="268" t="e">
        <f t="shared" si="21"/>
        <v>#DIV/0!</v>
      </c>
      <c r="E991" s="269"/>
    </row>
    <row r="992" customHeight="1" spans="1:5">
      <c r="A992" s="278" t="s">
        <v>77</v>
      </c>
      <c r="B992" s="267">
        <v>0</v>
      </c>
      <c r="C992" s="267"/>
      <c r="D992" s="268" t="e">
        <f t="shared" si="21"/>
        <v>#DIV/0!</v>
      </c>
      <c r="E992" s="269"/>
    </row>
    <row r="993" customHeight="1" spans="1:5">
      <c r="A993" s="278" t="s">
        <v>825</v>
      </c>
      <c r="B993" s="267">
        <v>0</v>
      </c>
      <c r="C993" s="267"/>
      <c r="D993" s="268" t="e">
        <f t="shared" si="21"/>
        <v>#DIV/0!</v>
      </c>
      <c r="E993" s="269"/>
    </row>
    <row r="994" s="261" customFormat="1" customHeight="1" spans="1:40">
      <c r="A994" s="278" t="s">
        <v>826</v>
      </c>
      <c r="B994" s="267">
        <v>0</v>
      </c>
      <c r="C994" s="267"/>
      <c r="D994" s="268" t="e">
        <f t="shared" si="21"/>
        <v>#DIV/0!</v>
      </c>
      <c r="E994" s="269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</row>
    <row r="995" customHeight="1" spans="1:5">
      <c r="A995" s="278" t="s">
        <v>827</v>
      </c>
      <c r="B995" s="267">
        <v>0</v>
      </c>
      <c r="C995" s="267"/>
      <c r="D995" s="268" t="e">
        <f t="shared" si="21"/>
        <v>#DIV/0!</v>
      </c>
      <c r="E995" s="269"/>
    </row>
    <row r="996" customHeight="1" spans="1:5">
      <c r="A996" s="278" t="s">
        <v>828</v>
      </c>
      <c r="B996" s="267">
        <v>0</v>
      </c>
      <c r="C996" s="267"/>
      <c r="D996" s="268" t="e">
        <f t="shared" si="21"/>
        <v>#DIV/0!</v>
      </c>
      <c r="E996" s="269"/>
    </row>
    <row r="997" customHeight="1" spans="1:5">
      <c r="A997" s="278" t="s">
        <v>829</v>
      </c>
      <c r="B997" s="267">
        <v>0</v>
      </c>
      <c r="C997" s="267"/>
      <c r="D997" s="268" t="e">
        <f t="shared" si="21"/>
        <v>#DIV/0!</v>
      </c>
      <c r="E997" s="269"/>
    </row>
    <row r="998" customHeight="1" spans="1:5">
      <c r="A998" s="278" t="s">
        <v>830</v>
      </c>
      <c r="B998" s="267">
        <v>0</v>
      </c>
      <c r="C998" s="267"/>
      <c r="D998" s="268" t="e">
        <f t="shared" si="21"/>
        <v>#DIV/0!</v>
      </c>
      <c r="E998" s="269"/>
    </row>
    <row r="999" customHeight="1" spans="1:5">
      <c r="A999" s="274" t="s">
        <v>831</v>
      </c>
      <c r="B999" s="275">
        <v>0</v>
      </c>
      <c r="C999" s="275">
        <f>SUM(C1000:C1005)</f>
        <v>0</v>
      </c>
      <c r="D999" s="276" t="e">
        <f t="shared" si="21"/>
        <v>#DIV/0!</v>
      </c>
      <c r="E999" s="277"/>
    </row>
    <row r="1000" customHeight="1" spans="1:5">
      <c r="A1000" s="278" t="s">
        <v>75</v>
      </c>
      <c r="B1000" s="267">
        <v>0</v>
      </c>
      <c r="C1000" s="267"/>
      <c r="D1000" s="268" t="e">
        <f t="shared" si="21"/>
        <v>#DIV/0!</v>
      </c>
      <c r="E1000" s="269"/>
    </row>
    <row r="1001" customHeight="1" spans="1:5">
      <c r="A1001" s="278" t="s">
        <v>76</v>
      </c>
      <c r="B1001" s="267">
        <v>0</v>
      </c>
      <c r="C1001" s="267"/>
      <c r="D1001" s="268" t="e">
        <f t="shared" si="21"/>
        <v>#DIV/0!</v>
      </c>
      <c r="E1001" s="269"/>
    </row>
    <row r="1002" customHeight="1" spans="1:5">
      <c r="A1002" s="278" t="s">
        <v>77</v>
      </c>
      <c r="B1002" s="267">
        <v>0</v>
      </c>
      <c r="C1002" s="267"/>
      <c r="D1002" s="268" t="e">
        <f t="shared" si="21"/>
        <v>#DIV/0!</v>
      </c>
      <c r="E1002" s="269"/>
    </row>
    <row r="1003" customHeight="1" spans="1:5">
      <c r="A1003" s="278" t="s">
        <v>822</v>
      </c>
      <c r="B1003" s="267">
        <v>0</v>
      </c>
      <c r="C1003" s="267"/>
      <c r="D1003" s="268" t="e">
        <f t="shared" si="21"/>
        <v>#DIV/0!</v>
      </c>
      <c r="E1003" s="269"/>
    </row>
    <row r="1004" customHeight="1" spans="1:5">
      <c r="A1004" s="278" t="s">
        <v>832</v>
      </c>
      <c r="B1004" s="267">
        <v>0</v>
      </c>
      <c r="C1004" s="267"/>
      <c r="D1004" s="268" t="e">
        <f t="shared" si="21"/>
        <v>#DIV/0!</v>
      </c>
      <c r="E1004" s="269"/>
    </row>
    <row r="1005" customHeight="1" spans="1:5">
      <c r="A1005" s="278" t="s">
        <v>833</v>
      </c>
      <c r="B1005" s="267">
        <v>0</v>
      </c>
      <c r="C1005" s="267"/>
      <c r="D1005" s="268" t="e">
        <f t="shared" si="21"/>
        <v>#DIV/0!</v>
      </c>
      <c r="E1005" s="269"/>
    </row>
    <row r="1006" customHeight="1" spans="1:5">
      <c r="A1006" s="274" t="s">
        <v>834</v>
      </c>
      <c r="B1006" s="275">
        <v>0</v>
      </c>
      <c r="C1006" s="275">
        <f>SUM(C1007:C1010)</f>
        <v>0</v>
      </c>
      <c r="D1006" s="276" t="e">
        <f t="shared" si="21"/>
        <v>#DIV/0!</v>
      </c>
      <c r="E1006" s="277"/>
    </row>
    <row r="1007" customHeight="1" spans="1:5">
      <c r="A1007" s="278" t="s">
        <v>835</v>
      </c>
      <c r="B1007" s="267">
        <v>0</v>
      </c>
      <c r="C1007" s="267"/>
      <c r="D1007" s="268" t="e">
        <f t="shared" si="21"/>
        <v>#DIV/0!</v>
      </c>
      <c r="E1007" s="269"/>
    </row>
    <row r="1008" s="261" customFormat="1" customHeight="1" spans="1:40">
      <c r="A1008" s="278" t="s">
        <v>836</v>
      </c>
      <c r="B1008" s="267">
        <v>0</v>
      </c>
      <c r="C1008" s="267"/>
      <c r="D1008" s="268" t="e">
        <f t="shared" si="21"/>
        <v>#DIV/0!</v>
      </c>
      <c r="E1008" s="269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</row>
    <row r="1009" customHeight="1" spans="1:5">
      <c r="A1009" s="278" t="s">
        <v>837</v>
      </c>
      <c r="B1009" s="267">
        <v>0</v>
      </c>
      <c r="C1009" s="267"/>
      <c r="D1009" s="268" t="e">
        <f t="shared" ref="D1009:D1072" si="22">C1009/B1009</f>
        <v>#DIV/0!</v>
      </c>
      <c r="E1009" s="269"/>
    </row>
    <row r="1010" customHeight="1" spans="1:5">
      <c r="A1010" s="278" t="s">
        <v>838</v>
      </c>
      <c r="B1010" s="267">
        <v>0</v>
      </c>
      <c r="C1010" s="267"/>
      <c r="D1010" s="268" t="e">
        <f t="shared" si="22"/>
        <v>#DIV/0!</v>
      </c>
      <c r="E1010" s="269"/>
    </row>
    <row r="1011" customHeight="1" spans="1:5">
      <c r="A1011" s="274" t="s">
        <v>839</v>
      </c>
      <c r="B1011" s="275">
        <v>0</v>
      </c>
      <c r="C1011" s="275">
        <f>SUM(C1012:C1013)</f>
        <v>0</v>
      </c>
      <c r="D1011" s="276" t="e">
        <f t="shared" si="22"/>
        <v>#DIV/0!</v>
      </c>
      <c r="E1011" s="277"/>
    </row>
    <row r="1012" customHeight="1" spans="1:5">
      <c r="A1012" s="278" t="s">
        <v>840</v>
      </c>
      <c r="B1012" s="267">
        <v>0</v>
      </c>
      <c r="C1012" s="267"/>
      <c r="D1012" s="268" t="e">
        <f t="shared" si="22"/>
        <v>#DIV/0!</v>
      </c>
      <c r="E1012" s="269"/>
    </row>
    <row r="1013" customHeight="1" spans="1:5">
      <c r="A1013" s="278" t="s">
        <v>841</v>
      </c>
      <c r="B1013" s="267">
        <v>0</v>
      </c>
      <c r="C1013" s="267"/>
      <c r="D1013" s="268" t="e">
        <f t="shared" si="22"/>
        <v>#DIV/0!</v>
      </c>
      <c r="E1013" s="269"/>
    </row>
    <row r="1014" customHeight="1" spans="1:5">
      <c r="A1014" s="270" t="s">
        <v>842</v>
      </c>
      <c r="B1014" s="271">
        <f>B1015+B1025+B1041+B1046+B1057+B1064+B1072</f>
        <v>8253</v>
      </c>
      <c r="C1014" s="271">
        <f>C1015+C1025+C1041+C1046+C1057+C1064+C1072</f>
        <v>20000</v>
      </c>
      <c r="D1014" s="272">
        <f t="shared" si="22"/>
        <v>2.42336120198716</v>
      </c>
      <c r="E1014" s="273"/>
    </row>
    <row r="1015" customHeight="1" spans="1:5">
      <c r="A1015" s="274" t="s">
        <v>843</v>
      </c>
      <c r="B1015" s="275">
        <v>0</v>
      </c>
      <c r="C1015" s="275">
        <f>SUM(C1016:C1024)</f>
        <v>0</v>
      </c>
      <c r="D1015" s="276" t="e">
        <f t="shared" si="22"/>
        <v>#DIV/0!</v>
      </c>
      <c r="E1015" s="277"/>
    </row>
    <row r="1016" customHeight="1" spans="1:5">
      <c r="A1016" s="278" t="s">
        <v>75</v>
      </c>
      <c r="B1016" s="267">
        <v>0</v>
      </c>
      <c r="C1016" s="267"/>
      <c r="D1016" s="268" t="e">
        <f t="shared" si="22"/>
        <v>#DIV/0!</v>
      </c>
      <c r="E1016" s="269"/>
    </row>
    <row r="1017" customHeight="1" spans="1:5">
      <c r="A1017" s="278" t="s">
        <v>76</v>
      </c>
      <c r="B1017" s="267">
        <v>0</v>
      </c>
      <c r="C1017" s="267"/>
      <c r="D1017" s="268" t="e">
        <f t="shared" si="22"/>
        <v>#DIV/0!</v>
      </c>
      <c r="E1017" s="269"/>
    </row>
    <row r="1018" customHeight="1" spans="1:5">
      <c r="A1018" s="278" t="s">
        <v>77</v>
      </c>
      <c r="B1018" s="267">
        <v>0</v>
      </c>
      <c r="C1018" s="267"/>
      <c r="D1018" s="268" t="e">
        <f t="shared" si="22"/>
        <v>#DIV/0!</v>
      </c>
      <c r="E1018" s="269"/>
    </row>
    <row r="1019" customHeight="1" spans="1:5">
      <c r="A1019" s="278" t="s">
        <v>844</v>
      </c>
      <c r="B1019" s="267">
        <v>0</v>
      </c>
      <c r="C1019" s="267"/>
      <c r="D1019" s="268" t="e">
        <f t="shared" si="22"/>
        <v>#DIV/0!</v>
      </c>
      <c r="E1019" s="269"/>
    </row>
    <row r="1020" customHeight="1" spans="1:5">
      <c r="A1020" s="278" t="s">
        <v>845</v>
      </c>
      <c r="B1020" s="267">
        <v>0</v>
      </c>
      <c r="C1020" s="267"/>
      <c r="D1020" s="268" t="e">
        <f t="shared" si="22"/>
        <v>#DIV/0!</v>
      </c>
      <c r="E1020" s="269"/>
    </row>
    <row r="1021" customHeight="1" spans="1:5">
      <c r="A1021" s="278" t="s">
        <v>846</v>
      </c>
      <c r="B1021" s="267">
        <v>0</v>
      </c>
      <c r="C1021" s="267"/>
      <c r="D1021" s="268" t="e">
        <f t="shared" si="22"/>
        <v>#DIV/0!</v>
      </c>
      <c r="E1021" s="269"/>
    </row>
    <row r="1022" customHeight="1" spans="1:5">
      <c r="A1022" s="278" t="s">
        <v>847</v>
      </c>
      <c r="B1022" s="267">
        <v>0</v>
      </c>
      <c r="C1022" s="267"/>
      <c r="D1022" s="268" t="e">
        <f t="shared" si="22"/>
        <v>#DIV/0!</v>
      </c>
      <c r="E1022" s="269"/>
    </row>
    <row r="1023" customHeight="1" spans="1:5">
      <c r="A1023" s="278" t="s">
        <v>848</v>
      </c>
      <c r="B1023" s="267">
        <v>0</v>
      </c>
      <c r="C1023" s="267"/>
      <c r="D1023" s="268" t="e">
        <f t="shared" si="22"/>
        <v>#DIV/0!</v>
      </c>
      <c r="E1023" s="269"/>
    </row>
    <row r="1024" s="261" customFormat="1" customHeight="1" spans="1:40">
      <c r="A1024" s="278" t="s">
        <v>849</v>
      </c>
      <c r="B1024" s="267">
        <v>0</v>
      </c>
      <c r="C1024" s="267"/>
      <c r="D1024" s="268" t="e">
        <f t="shared" si="22"/>
        <v>#DIV/0!</v>
      </c>
      <c r="E1024" s="269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</row>
    <row r="1025" customHeight="1" spans="1:5">
      <c r="A1025" s="274" t="s">
        <v>850</v>
      </c>
      <c r="B1025" s="275">
        <v>0</v>
      </c>
      <c r="C1025" s="275">
        <f>SUM(C1026:C1040)</f>
        <v>0</v>
      </c>
      <c r="D1025" s="276" t="e">
        <f t="shared" si="22"/>
        <v>#DIV/0!</v>
      </c>
      <c r="E1025" s="277"/>
    </row>
    <row r="1026" customHeight="1" spans="1:5">
      <c r="A1026" s="278" t="s">
        <v>75</v>
      </c>
      <c r="B1026" s="267">
        <v>0</v>
      </c>
      <c r="C1026" s="267"/>
      <c r="D1026" s="268" t="e">
        <f t="shared" si="22"/>
        <v>#DIV/0!</v>
      </c>
      <c r="E1026" s="269"/>
    </row>
    <row r="1027" customHeight="1" spans="1:5">
      <c r="A1027" s="278" t="s">
        <v>76</v>
      </c>
      <c r="B1027" s="267">
        <v>0</v>
      </c>
      <c r="C1027" s="267"/>
      <c r="D1027" s="268" t="e">
        <f t="shared" si="22"/>
        <v>#DIV/0!</v>
      </c>
      <c r="E1027" s="269"/>
    </row>
    <row r="1028" customHeight="1" spans="1:5">
      <c r="A1028" s="278" t="s">
        <v>77</v>
      </c>
      <c r="B1028" s="267">
        <v>0</v>
      </c>
      <c r="C1028" s="267"/>
      <c r="D1028" s="268" t="e">
        <f t="shared" si="22"/>
        <v>#DIV/0!</v>
      </c>
      <c r="E1028" s="269"/>
    </row>
    <row r="1029" s="261" customFormat="1" customHeight="1" spans="1:40">
      <c r="A1029" s="278" t="s">
        <v>851</v>
      </c>
      <c r="B1029" s="267">
        <v>0</v>
      </c>
      <c r="C1029" s="267"/>
      <c r="D1029" s="268" t="e">
        <f t="shared" si="22"/>
        <v>#DIV/0!</v>
      </c>
      <c r="E1029" s="269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</row>
    <row r="1030" customHeight="1" spans="1:5">
      <c r="A1030" s="278" t="s">
        <v>852</v>
      </c>
      <c r="B1030" s="267">
        <v>0</v>
      </c>
      <c r="C1030" s="267"/>
      <c r="D1030" s="268" t="e">
        <f t="shared" si="22"/>
        <v>#DIV/0!</v>
      </c>
      <c r="E1030" s="269"/>
    </row>
    <row r="1031" customHeight="1" spans="1:5">
      <c r="A1031" s="278" t="s">
        <v>853</v>
      </c>
      <c r="B1031" s="267">
        <v>0</v>
      </c>
      <c r="C1031" s="267"/>
      <c r="D1031" s="268" t="e">
        <f t="shared" si="22"/>
        <v>#DIV/0!</v>
      </c>
      <c r="E1031" s="269"/>
    </row>
    <row r="1032" customHeight="1" spans="1:5">
      <c r="A1032" s="278" t="s">
        <v>854</v>
      </c>
      <c r="B1032" s="267">
        <v>0</v>
      </c>
      <c r="C1032" s="267"/>
      <c r="D1032" s="268" t="e">
        <f t="shared" si="22"/>
        <v>#DIV/0!</v>
      </c>
      <c r="E1032" s="269"/>
    </row>
    <row r="1033" customHeight="1" spans="1:5">
      <c r="A1033" s="278" t="s">
        <v>855</v>
      </c>
      <c r="B1033" s="267">
        <v>0</v>
      </c>
      <c r="C1033" s="267"/>
      <c r="D1033" s="268" t="e">
        <f t="shared" si="22"/>
        <v>#DIV/0!</v>
      </c>
      <c r="E1033" s="269"/>
    </row>
    <row r="1034" customHeight="1" spans="1:5">
      <c r="A1034" s="278" t="s">
        <v>856</v>
      </c>
      <c r="B1034" s="267">
        <v>0</v>
      </c>
      <c r="C1034" s="267"/>
      <c r="D1034" s="268" t="e">
        <f t="shared" si="22"/>
        <v>#DIV/0!</v>
      </c>
      <c r="E1034" s="269"/>
    </row>
    <row r="1035" customHeight="1" spans="1:5">
      <c r="A1035" s="278" t="s">
        <v>857</v>
      </c>
      <c r="B1035" s="267">
        <v>0</v>
      </c>
      <c r="C1035" s="267"/>
      <c r="D1035" s="268" t="e">
        <f t="shared" si="22"/>
        <v>#DIV/0!</v>
      </c>
      <c r="E1035" s="269"/>
    </row>
    <row r="1036" customHeight="1" spans="1:5">
      <c r="A1036" s="278" t="s">
        <v>858</v>
      </c>
      <c r="B1036" s="267">
        <v>0</v>
      </c>
      <c r="C1036" s="267"/>
      <c r="D1036" s="268" t="e">
        <f t="shared" si="22"/>
        <v>#DIV/0!</v>
      </c>
      <c r="E1036" s="269"/>
    </row>
    <row r="1037" customHeight="1" spans="1:5">
      <c r="A1037" s="278" t="s">
        <v>859</v>
      </c>
      <c r="B1037" s="267">
        <v>0</v>
      </c>
      <c r="C1037" s="267"/>
      <c r="D1037" s="268" t="e">
        <f t="shared" si="22"/>
        <v>#DIV/0!</v>
      </c>
      <c r="E1037" s="269"/>
    </row>
    <row r="1038" customHeight="1" spans="1:5">
      <c r="A1038" s="278" t="s">
        <v>860</v>
      </c>
      <c r="B1038" s="267">
        <v>0</v>
      </c>
      <c r="C1038" s="267"/>
      <c r="D1038" s="268" t="e">
        <f t="shared" si="22"/>
        <v>#DIV/0!</v>
      </c>
      <c r="E1038" s="269"/>
    </row>
    <row r="1039" customHeight="1" spans="1:5">
      <c r="A1039" s="278" t="s">
        <v>861</v>
      </c>
      <c r="B1039" s="267">
        <v>0</v>
      </c>
      <c r="C1039" s="267"/>
      <c r="D1039" s="268" t="e">
        <f t="shared" si="22"/>
        <v>#DIV/0!</v>
      </c>
      <c r="E1039" s="269"/>
    </row>
    <row r="1040" customHeight="1" spans="1:5">
      <c r="A1040" s="278" t="s">
        <v>862</v>
      </c>
      <c r="B1040" s="267">
        <v>0</v>
      </c>
      <c r="C1040" s="267"/>
      <c r="D1040" s="268" t="e">
        <f t="shared" si="22"/>
        <v>#DIV/0!</v>
      </c>
      <c r="E1040" s="269"/>
    </row>
    <row r="1041" customHeight="1" spans="1:5">
      <c r="A1041" s="274" t="s">
        <v>863</v>
      </c>
      <c r="B1041" s="275">
        <v>0</v>
      </c>
      <c r="C1041" s="275">
        <f>SUM(C1042:C1045)</f>
        <v>0</v>
      </c>
      <c r="D1041" s="276" t="e">
        <f t="shared" si="22"/>
        <v>#DIV/0!</v>
      </c>
      <c r="E1041" s="277"/>
    </row>
    <row r="1042" customHeight="1" spans="1:5">
      <c r="A1042" s="278" t="s">
        <v>75</v>
      </c>
      <c r="B1042" s="267">
        <v>0</v>
      </c>
      <c r="C1042" s="267"/>
      <c r="D1042" s="268" t="e">
        <f t="shared" si="22"/>
        <v>#DIV/0!</v>
      </c>
      <c r="E1042" s="269"/>
    </row>
    <row r="1043" s="261" customFormat="1" customHeight="1" spans="1:40">
      <c r="A1043" s="278" t="s">
        <v>76</v>
      </c>
      <c r="B1043" s="267">
        <v>0</v>
      </c>
      <c r="C1043" s="267"/>
      <c r="D1043" s="268" t="e">
        <f t="shared" si="22"/>
        <v>#DIV/0!</v>
      </c>
      <c r="E1043" s="269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</row>
    <row r="1044" customHeight="1" spans="1:5">
      <c r="A1044" s="278" t="s">
        <v>77</v>
      </c>
      <c r="B1044" s="267">
        <v>0</v>
      </c>
      <c r="C1044" s="267"/>
      <c r="D1044" s="268" t="e">
        <f t="shared" si="22"/>
        <v>#DIV/0!</v>
      </c>
      <c r="E1044" s="269"/>
    </row>
    <row r="1045" customHeight="1" spans="1:5">
      <c r="A1045" s="278" t="s">
        <v>864</v>
      </c>
      <c r="B1045" s="267">
        <v>0</v>
      </c>
      <c r="C1045" s="267"/>
      <c r="D1045" s="268" t="e">
        <f t="shared" si="22"/>
        <v>#DIV/0!</v>
      </c>
      <c r="E1045" s="269"/>
    </row>
    <row r="1046" customHeight="1" spans="1:5">
      <c r="A1046" s="274" t="s">
        <v>865</v>
      </c>
      <c r="B1046" s="275">
        <v>0</v>
      </c>
      <c r="C1046" s="275">
        <f>SUM(C1047:C1056)</f>
        <v>0</v>
      </c>
      <c r="D1046" s="276" t="e">
        <f t="shared" si="22"/>
        <v>#DIV/0!</v>
      </c>
      <c r="E1046" s="277"/>
    </row>
    <row r="1047" customHeight="1" spans="1:5">
      <c r="A1047" s="278" t="s">
        <v>75</v>
      </c>
      <c r="B1047" s="267">
        <v>0</v>
      </c>
      <c r="C1047" s="267"/>
      <c r="D1047" s="268" t="e">
        <f t="shared" si="22"/>
        <v>#DIV/0!</v>
      </c>
      <c r="E1047" s="269"/>
    </row>
    <row r="1048" customHeight="1" spans="1:5">
      <c r="A1048" s="278" t="s">
        <v>76</v>
      </c>
      <c r="B1048" s="267">
        <v>0</v>
      </c>
      <c r="C1048" s="267"/>
      <c r="D1048" s="268" t="e">
        <f t="shared" si="22"/>
        <v>#DIV/0!</v>
      </c>
      <c r="E1048" s="269"/>
    </row>
    <row r="1049" customHeight="1" spans="1:5">
      <c r="A1049" s="278" t="s">
        <v>77</v>
      </c>
      <c r="B1049" s="267">
        <v>0</v>
      </c>
      <c r="C1049" s="267"/>
      <c r="D1049" s="268" t="e">
        <f t="shared" si="22"/>
        <v>#DIV/0!</v>
      </c>
      <c r="E1049" s="269"/>
    </row>
    <row r="1050" customHeight="1" spans="1:5">
      <c r="A1050" s="278" t="s">
        <v>866</v>
      </c>
      <c r="B1050" s="267">
        <v>0</v>
      </c>
      <c r="C1050" s="267"/>
      <c r="D1050" s="268" t="e">
        <f t="shared" si="22"/>
        <v>#DIV/0!</v>
      </c>
      <c r="E1050" s="269"/>
    </row>
    <row r="1051" s="261" customFormat="1" customHeight="1" spans="1:40">
      <c r="A1051" s="278" t="s">
        <v>867</v>
      </c>
      <c r="B1051" s="267">
        <v>0</v>
      </c>
      <c r="C1051" s="267"/>
      <c r="D1051" s="268" t="e">
        <f t="shared" si="22"/>
        <v>#DIV/0!</v>
      </c>
      <c r="E1051" s="269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</row>
    <row r="1052" customHeight="1" spans="1:5">
      <c r="A1052" s="278" t="s">
        <v>868</v>
      </c>
      <c r="B1052" s="267">
        <v>0</v>
      </c>
      <c r="C1052" s="267"/>
      <c r="D1052" s="268" t="e">
        <f t="shared" si="22"/>
        <v>#DIV/0!</v>
      </c>
      <c r="E1052" s="269"/>
    </row>
    <row r="1053" customHeight="1" spans="1:5">
      <c r="A1053" s="278" t="s">
        <v>869</v>
      </c>
      <c r="B1053" s="267">
        <v>0</v>
      </c>
      <c r="C1053" s="267"/>
      <c r="D1053" s="268" t="e">
        <f t="shared" si="22"/>
        <v>#DIV/0!</v>
      </c>
      <c r="E1053" s="269"/>
    </row>
    <row r="1054" customHeight="1" spans="1:5">
      <c r="A1054" s="278" t="s">
        <v>870</v>
      </c>
      <c r="B1054" s="267">
        <v>0</v>
      </c>
      <c r="C1054" s="267"/>
      <c r="D1054" s="268" t="e">
        <f t="shared" si="22"/>
        <v>#DIV/0!</v>
      </c>
      <c r="E1054" s="269"/>
    </row>
    <row r="1055" customHeight="1" spans="1:5">
      <c r="A1055" s="278" t="s">
        <v>84</v>
      </c>
      <c r="B1055" s="267">
        <v>0</v>
      </c>
      <c r="C1055" s="267"/>
      <c r="D1055" s="268" t="e">
        <f t="shared" si="22"/>
        <v>#DIV/0!</v>
      </c>
      <c r="E1055" s="269"/>
    </row>
    <row r="1056" customHeight="1" spans="1:5">
      <c r="A1056" s="278" t="s">
        <v>871</v>
      </c>
      <c r="B1056" s="267">
        <v>0</v>
      </c>
      <c r="C1056" s="267"/>
      <c r="D1056" s="268" t="e">
        <f t="shared" si="22"/>
        <v>#DIV/0!</v>
      </c>
      <c r="E1056" s="269"/>
    </row>
    <row r="1057" s="261" customFormat="1" customHeight="1" spans="1:40">
      <c r="A1057" s="274" t="s">
        <v>872</v>
      </c>
      <c r="B1057" s="275">
        <f>SUM(B1058:B1063)</f>
        <v>1286</v>
      </c>
      <c r="C1057" s="275">
        <f>SUM(C1058:C1063)</f>
        <v>385</v>
      </c>
      <c r="D1057" s="276">
        <f t="shared" si="22"/>
        <v>0.299377916018663</v>
      </c>
      <c r="E1057" s="277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</row>
    <row r="1058" customHeight="1" spans="1:5">
      <c r="A1058" s="278" t="s">
        <v>75</v>
      </c>
      <c r="B1058" s="267">
        <v>278</v>
      </c>
      <c r="C1058" s="267">
        <v>325</v>
      </c>
      <c r="D1058" s="268">
        <f t="shared" si="22"/>
        <v>1.16906474820144</v>
      </c>
      <c r="E1058" s="269"/>
    </row>
    <row r="1059" customHeight="1" spans="1:5">
      <c r="A1059" s="278" t="s">
        <v>76</v>
      </c>
      <c r="B1059" s="267">
        <v>1008</v>
      </c>
      <c r="C1059" s="267">
        <v>60</v>
      </c>
      <c r="D1059" s="268">
        <f t="shared" si="22"/>
        <v>0.0595238095238095</v>
      </c>
      <c r="E1059" s="269"/>
    </row>
    <row r="1060" customHeight="1" spans="1:5">
      <c r="A1060" s="278" t="s">
        <v>77</v>
      </c>
      <c r="B1060" s="267">
        <v>0</v>
      </c>
      <c r="C1060" s="267"/>
      <c r="D1060" s="268" t="e">
        <f t="shared" si="22"/>
        <v>#DIV/0!</v>
      </c>
      <c r="E1060" s="269"/>
    </row>
    <row r="1061" customHeight="1" spans="1:5">
      <c r="A1061" s="278" t="s">
        <v>873</v>
      </c>
      <c r="B1061" s="267">
        <v>0</v>
      </c>
      <c r="C1061" s="267"/>
      <c r="D1061" s="268" t="e">
        <f t="shared" si="22"/>
        <v>#DIV/0!</v>
      </c>
      <c r="E1061" s="269"/>
    </row>
    <row r="1062" customHeight="1" spans="1:5">
      <c r="A1062" s="278" t="s">
        <v>874</v>
      </c>
      <c r="B1062" s="267">
        <v>0</v>
      </c>
      <c r="C1062" s="267"/>
      <c r="D1062" s="268" t="e">
        <f t="shared" si="22"/>
        <v>#DIV/0!</v>
      </c>
      <c r="E1062" s="269"/>
    </row>
    <row r="1063" customHeight="1" spans="1:5">
      <c r="A1063" s="278" t="s">
        <v>875</v>
      </c>
      <c r="B1063" s="267">
        <v>0</v>
      </c>
      <c r="C1063" s="267"/>
      <c r="D1063" s="268" t="e">
        <f t="shared" si="22"/>
        <v>#DIV/0!</v>
      </c>
      <c r="E1063" s="269"/>
    </row>
    <row r="1064" s="261" customFormat="1" customHeight="1" spans="1:40">
      <c r="A1064" s="274" t="s">
        <v>876</v>
      </c>
      <c r="B1064" s="275">
        <v>4253</v>
      </c>
      <c r="C1064" s="275">
        <f>SUM(C1065:C1071)</f>
        <v>17050</v>
      </c>
      <c r="D1064" s="276">
        <f t="shared" si="22"/>
        <v>4.00893486950388</v>
      </c>
      <c r="E1064" s="277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</row>
    <row r="1065" customHeight="1" spans="1:5">
      <c r="A1065" s="278" t="s">
        <v>75</v>
      </c>
      <c r="B1065" s="267">
        <v>706</v>
      </c>
      <c r="C1065" s="267">
        <v>1300</v>
      </c>
      <c r="D1065" s="268">
        <f t="shared" si="22"/>
        <v>1.8413597733711</v>
      </c>
      <c r="E1065" s="269"/>
    </row>
    <row r="1066" customHeight="1" spans="1:5">
      <c r="A1066" s="278" t="s">
        <v>76</v>
      </c>
      <c r="B1066" s="267">
        <v>0</v>
      </c>
      <c r="C1066" s="267"/>
      <c r="D1066" s="268" t="e">
        <f t="shared" si="22"/>
        <v>#DIV/0!</v>
      </c>
      <c r="E1066" s="269"/>
    </row>
    <row r="1067" customHeight="1" spans="1:5">
      <c r="A1067" s="278" t="s">
        <v>77</v>
      </c>
      <c r="B1067" s="267">
        <v>0</v>
      </c>
      <c r="C1067" s="267"/>
      <c r="D1067" s="268" t="e">
        <f t="shared" si="22"/>
        <v>#DIV/0!</v>
      </c>
      <c r="E1067" s="269"/>
    </row>
    <row r="1068" customHeight="1" spans="1:5">
      <c r="A1068" s="278" t="s">
        <v>877</v>
      </c>
      <c r="B1068" s="267">
        <v>0</v>
      </c>
      <c r="C1068" s="267"/>
      <c r="D1068" s="268" t="e">
        <f t="shared" si="22"/>
        <v>#DIV/0!</v>
      </c>
      <c r="E1068" s="269"/>
    </row>
    <row r="1069" customHeight="1" spans="1:5">
      <c r="A1069" s="278" t="s">
        <v>878</v>
      </c>
      <c r="B1069" s="267">
        <v>682</v>
      </c>
      <c r="C1069" s="267">
        <v>1200</v>
      </c>
      <c r="D1069" s="268">
        <f t="shared" si="22"/>
        <v>1.75953079178886</v>
      </c>
      <c r="E1069" s="269"/>
    </row>
    <row r="1070" customHeight="1" spans="1:5">
      <c r="A1070" s="278" t="s">
        <v>879</v>
      </c>
      <c r="B1070" s="267">
        <v>0</v>
      </c>
      <c r="C1070" s="267"/>
      <c r="D1070" s="268" t="e">
        <f t="shared" si="22"/>
        <v>#DIV/0!</v>
      </c>
      <c r="E1070" s="269"/>
    </row>
    <row r="1071" s="262" customFormat="1" customHeight="1" spans="1:40">
      <c r="A1071" s="278" t="s">
        <v>880</v>
      </c>
      <c r="B1071" s="267">
        <v>2865</v>
      </c>
      <c r="C1071" s="267">
        <v>14550</v>
      </c>
      <c r="D1071" s="268">
        <f t="shared" si="22"/>
        <v>5.07853403141361</v>
      </c>
      <c r="E1071" s="269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</row>
    <row r="1072" s="261" customFormat="1" customHeight="1" spans="1:40">
      <c r="A1072" s="274" t="s">
        <v>881</v>
      </c>
      <c r="B1072" s="275">
        <v>2714</v>
      </c>
      <c r="C1072" s="275">
        <f>SUM(C1073:C1077)</f>
        <v>2565</v>
      </c>
      <c r="D1072" s="276">
        <f t="shared" si="22"/>
        <v>0.945099484156227</v>
      </c>
      <c r="E1072" s="277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</row>
    <row r="1073" customHeight="1" spans="1:5">
      <c r="A1073" s="278" t="s">
        <v>882</v>
      </c>
      <c r="B1073" s="267">
        <v>0</v>
      </c>
      <c r="C1073" s="267"/>
      <c r="D1073" s="268" t="e">
        <f t="shared" ref="D1073:D1136" si="23">C1073/B1073</f>
        <v>#DIV/0!</v>
      </c>
      <c r="E1073" s="269"/>
    </row>
    <row r="1074" customHeight="1" spans="1:5">
      <c r="A1074" s="278" t="s">
        <v>883</v>
      </c>
      <c r="B1074" s="267">
        <v>2040</v>
      </c>
      <c r="C1074" s="267">
        <v>2115</v>
      </c>
      <c r="D1074" s="268">
        <f t="shared" si="23"/>
        <v>1.03676470588235</v>
      </c>
      <c r="E1074" s="269"/>
    </row>
    <row r="1075" customHeight="1" spans="1:5">
      <c r="A1075" s="278" t="s">
        <v>884</v>
      </c>
      <c r="B1075" s="267">
        <v>0</v>
      </c>
      <c r="C1075" s="267"/>
      <c r="D1075" s="268" t="e">
        <f t="shared" si="23"/>
        <v>#DIV/0!</v>
      </c>
      <c r="E1075" s="269"/>
    </row>
    <row r="1076" customHeight="1" spans="1:5">
      <c r="A1076" s="278" t="s">
        <v>885</v>
      </c>
      <c r="B1076" s="267">
        <v>0</v>
      </c>
      <c r="C1076" s="267"/>
      <c r="D1076" s="268" t="e">
        <f t="shared" si="23"/>
        <v>#DIV/0!</v>
      </c>
      <c r="E1076" s="269"/>
    </row>
    <row r="1077" customHeight="1" spans="1:5">
      <c r="A1077" s="278" t="s">
        <v>886</v>
      </c>
      <c r="B1077" s="267">
        <v>674</v>
      </c>
      <c r="C1077" s="267">
        <v>450</v>
      </c>
      <c r="D1077" s="268">
        <f t="shared" si="23"/>
        <v>0.667655786350148</v>
      </c>
      <c r="E1077" s="269"/>
    </row>
    <row r="1078" customHeight="1" spans="1:5">
      <c r="A1078" s="270" t="s">
        <v>887</v>
      </c>
      <c r="B1078" s="271">
        <v>2559</v>
      </c>
      <c r="C1078" s="271">
        <f>C1079+C1089+C1095</f>
        <v>2600</v>
      </c>
      <c r="D1078" s="272">
        <f t="shared" si="23"/>
        <v>1.01602188354826</v>
      </c>
      <c r="E1078" s="273"/>
    </row>
    <row r="1079" customHeight="1" spans="1:5">
      <c r="A1079" s="274" t="s">
        <v>888</v>
      </c>
      <c r="B1079" s="275">
        <v>292</v>
      </c>
      <c r="C1079" s="275">
        <f>SUM(C1080:C1088)</f>
        <v>320</v>
      </c>
      <c r="D1079" s="276">
        <f t="shared" si="23"/>
        <v>1.0958904109589</v>
      </c>
      <c r="E1079" s="277"/>
    </row>
    <row r="1080" customHeight="1" spans="1:5">
      <c r="A1080" s="278" t="s">
        <v>75</v>
      </c>
      <c r="B1080" s="267">
        <v>292</v>
      </c>
      <c r="C1080" s="267">
        <v>320</v>
      </c>
      <c r="D1080" s="268">
        <f t="shared" si="23"/>
        <v>1.0958904109589</v>
      </c>
      <c r="E1080" s="269"/>
    </row>
    <row r="1081" customHeight="1" spans="1:5">
      <c r="A1081" s="278" t="s">
        <v>76</v>
      </c>
      <c r="B1081" s="267">
        <v>0</v>
      </c>
      <c r="C1081" s="267"/>
      <c r="D1081" s="268" t="e">
        <f t="shared" si="23"/>
        <v>#DIV/0!</v>
      </c>
      <c r="E1081" s="269"/>
    </row>
    <row r="1082" s="261" customFormat="1" customHeight="1" spans="1:40">
      <c r="A1082" s="278" t="s">
        <v>77</v>
      </c>
      <c r="B1082" s="267">
        <v>0</v>
      </c>
      <c r="C1082" s="267"/>
      <c r="D1082" s="268" t="e">
        <f t="shared" si="23"/>
        <v>#DIV/0!</v>
      </c>
      <c r="E1082" s="269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</row>
    <row r="1083" customHeight="1" spans="1:5">
      <c r="A1083" s="278" t="s">
        <v>889</v>
      </c>
      <c r="B1083" s="267">
        <v>0</v>
      </c>
      <c r="C1083" s="267"/>
      <c r="D1083" s="268" t="e">
        <f t="shared" si="23"/>
        <v>#DIV/0!</v>
      </c>
      <c r="E1083" s="269"/>
    </row>
    <row r="1084" customHeight="1" spans="1:5">
      <c r="A1084" s="278" t="s">
        <v>890</v>
      </c>
      <c r="B1084" s="267">
        <v>0</v>
      </c>
      <c r="C1084" s="267"/>
      <c r="D1084" s="268" t="e">
        <f t="shared" si="23"/>
        <v>#DIV/0!</v>
      </c>
      <c r="E1084" s="269"/>
    </row>
    <row r="1085" customHeight="1" spans="1:5">
      <c r="A1085" s="278" t="s">
        <v>891</v>
      </c>
      <c r="B1085" s="267">
        <v>0</v>
      </c>
      <c r="C1085" s="267"/>
      <c r="D1085" s="268" t="e">
        <f t="shared" si="23"/>
        <v>#DIV/0!</v>
      </c>
      <c r="E1085" s="269"/>
    </row>
    <row r="1086" customHeight="1" spans="1:5">
      <c r="A1086" s="278" t="s">
        <v>892</v>
      </c>
      <c r="B1086" s="267">
        <v>0</v>
      </c>
      <c r="C1086" s="267"/>
      <c r="D1086" s="268" t="e">
        <f t="shared" si="23"/>
        <v>#DIV/0!</v>
      </c>
      <c r="E1086" s="269"/>
    </row>
    <row r="1087" customHeight="1" spans="1:5">
      <c r="A1087" s="278" t="s">
        <v>84</v>
      </c>
      <c r="B1087" s="267">
        <v>0</v>
      </c>
      <c r="C1087" s="267"/>
      <c r="D1087" s="268" t="e">
        <f t="shared" si="23"/>
        <v>#DIV/0!</v>
      </c>
      <c r="E1087" s="269"/>
    </row>
    <row r="1088" customHeight="1" spans="1:5">
      <c r="A1088" s="278" t="s">
        <v>893</v>
      </c>
      <c r="B1088" s="267">
        <v>0</v>
      </c>
      <c r="C1088" s="267">
        <v>0</v>
      </c>
      <c r="D1088" s="268" t="e">
        <f t="shared" si="23"/>
        <v>#DIV/0!</v>
      </c>
      <c r="E1088" s="269"/>
    </row>
    <row r="1089" s="261" customFormat="1" customHeight="1" spans="1:40">
      <c r="A1089" s="274" t="s">
        <v>894</v>
      </c>
      <c r="B1089" s="275">
        <v>0</v>
      </c>
      <c r="C1089" s="275">
        <f>SUM(C1090:C1094)</f>
        <v>0</v>
      </c>
      <c r="D1089" s="276" t="e">
        <f t="shared" si="23"/>
        <v>#DIV/0!</v>
      </c>
      <c r="E1089" s="277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</row>
    <row r="1090" customHeight="1" spans="1:5">
      <c r="A1090" s="278" t="s">
        <v>75</v>
      </c>
      <c r="B1090" s="267">
        <v>0</v>
      </c>
      <c r="C1090" s="267"/>
      <c r="D1090" s="268" t="e">
        <f t="shared" si="23"/>
        <v>#DIV/0!</v>
      </c>
      <c r="E1090" s="269"/>
    </row>
    <row r="1091" customHeight="1" spans="1:5">
      <c r="A1091" s="278" t="s">
        <v>76</v>
      </c>
      <c r="B1091" s="267">
        <v>0</v>
      </c>
      <c r="C1091" s="267"/>
      <c r="D1091" s="268" t="e">
        <f t="shared" si="23"/>
        <v>#DIV/0!</v>
      </c>
      <c r="E1091" s="269"/>
    </row>
    <row r="1092" customHeight="1" spans="1:5">
      <c r="A1092" s="278" t="s">
        <v>77</v>
      </c>
      <c r="B1092" s="267">
        <v>0</v>
      </c>
      <c r="C1092" s="267"/>
      <c r="D1092" s="268" t="e">
        <f t="shared" si="23"/>
        <v>#DIV/0!</v>
      </c>
      <c r="E1092" s="269"/>
    </row>
    <row r="1093" customHeight="1" spans="1:5">
      <c r="A1093" s="278" t="s">
        <v>895</v>
      </c>
      <c r="B1093" s="267">
        <v>0</v>
      </c>
      <c r="C1093" s="267"/>
      <c r="D1093" s="268" t="e">
        <f t="shared" si="23"/>
        <v>#DIV/0!</v>
      </c>
      <c r="E1093" s="269"/>
    </row>
    <row r="1094" customHeight="1" spans="1:5">
      <c r="A1094" s="278" t="s">
        <v>896</v>
      </c>
      <c r="B1094" s="267">
        <v>0</v>
      </c>
      <c r="C1094" s="267"/>
      <c r="D1094" s="268" t="e">
        <f t="shared" si="23"/>
        <v>#DIV/0!</v>
      </c>
      <c r="E1094" s="269"/>
    </row>
    <row r="1095" s="261" customFormat="1" customHeight="1" spans="1:40">
      <c r="A1095" s="274" t="s">
        <v>897</v>
      </c>
      <c r="B1095" s="275">
        <v>2267</v>
      </c>
      <c r="C1095" s="275">
        <f>SUM(C1096:C1097)</f>
        <v>2280</v>
      </c>
      <c r="D1095" s="276">
        <f t="shared" si="23"/>
        <v>1.00573445081606</v>
      </c>
      <c r="E1095" s="277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</row>
    <row r="1096" customHeight="1" spans="1:5">
      <c r="A1096" s="278" t="s">
        <v>898</v>
      </c>
      <c r="B1096" s="267">
        <v>0</v>
      </c>
      <c r="C1096" s="267"/>
      <c r="D1096" s="268" t="e">
        <f t="shared" si="23"/>
        <v>#DIV/0!</v>
      </c>
      <c r="E1096" s="269"/>
    </row>
    <row r="1097" customHeight="1" spans="1:5">
      <c r="A1097" s="278" t="s">
        <v>899</v>
      </c>
      <c r="B1097" s="267">
        <v>2267</v>
      </c>
      <c r="C1097" s="267">
        <v>2280</v>
      </c>
      <c r="D1097" s="268">
        <f t="shared" si="23"/>
        <v>1.00573445081606</v>
      </c>
      <c r="E1097" s="269"/>
    </row>
    <row r="1098" s="262" customFormat="1" customHeight="1" spans="1:40">
      <c r="A1098" s="270" t="s">
        <v>900</v>
      </c>
      <c r="B1098" s="271">
        <v>3079</v>
      </c>
      <c r="C1098" s="271">
        <f>C1099+C1106+C1116+C1122+C1125</f>
        <v>4000</v>
      </c>
      <c r="D1098" s="272">
        <f t="shared" si="23"/>
        <v>1.29912309191296</v>
      </c>
      <c r="E1098" s="273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</row>
    <row r="1099" s="261" customFormat="1" customHeight="1" spans="1:40">
      <c r="A1099" s="274" t="s">
        <v>901</v>
      </c>
      <c r="B1099" s="275">
        <v>0</v>
      </c>
      <c r="C1099" s="275">
        <f>SUM(C1100:C1105)</f>
        <v>0</v>
      </c>
      <c r="D1099" s="276" t="e">
        <f t="shared" si="23"/>
        <v>#DIV/0!</v>
      </c>
      <c r="E1099" s="277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</row>
    <row r="1100" customHeight="1" spans="1:5">
      <c r="A1100" s="278" t="s">
        <v>75</v>
      </c>
      <c r="B1100" s="267">
        <v>0</v>
      </c>
      <c r="C1100" s="267"/>
      <c r="D1100" s="268" t="e">
        <f t="shared" si="23"/>
        <v>#DIV/0!</v>
      </c>
      <c r="E1100" s="269"/>
    </row>
    <row r="1101" customHeight="1" spans="1:5">
      <c r="A1101" s="278" t="s">
        <v>76</v>
      </c>
      <c r="B1101" s="267">
        <v>0</v>
      </c>
      <c r="C1101" s="267"/>
      <c r="D1101" s="268" t="e">
        <f t="shared" si="23"/>
        <v>#DIV/0!</v>
      </c>
      <c r="E1101" s="269"/>
    </row>
    <row r="1102" customHeight="1" spans="1:5">
      <c r="A1102" s="278" t="s">
        <v>77</v>
      </c>
      <c r="B1102" s="267">
        <v>0</v>
      </c>
      <c r="C1102" s="267"/>
      <c r="D1102" s="268" t="e">
        <f t="shared" si="23"/>
        <v>#DIV/0!</v>
      </c>
      <c r="E1102" s="269"/>
    </row>
    <row r="1103" customHeight="1" spans="1:5">
      <c r="A1103" s="278" t="s">
        <v>902</v>
      </c>
      <c r="B1103" s="267">
        <v>0</v>
      </c>
      <c r="C1103" s="267"/>
      <c r="D1103" s="268" t="e">
        <f t="shared" si="23"/>
        <v>#DIV/0!</v>
      </c>
      <c r="E1103" s="269"/>
    </row>
    <row r="1104" customHeight="1" spans="1:5">
      <c r="A1104" s="278" t="s">
        <v>84</v>
      </c>
      <c r="B1104" s="267">
        <v>0</v>
      </c>
      <c r="C1104" s="267"/>
      <c r="D1104" s="268" t="e">
        <f t="shared" si="23"/>
        <v>#DIV/0!</v>
      </c>
      <c r="E1104" s="269"/>
    </row>
    <row r="1105" customHeight="1" spans="1:5">
      <c r="A1105" s="278" t="s">
        <v>903</v>
      </c>
      <c r="B1105" s="267">
        <v>0</v>
      </c>
      <c r="C1105" s="267"/>
      <c r="D1105" s="268" t="e">
        <f t="shared" si="23"/>
        <v>#DIV/0!</v>
      </c>
      <c r="E1105" s="269"/>
    </row>
    <row r="1106" s="261" customFormat="1" customHeight="1" spans="1:40">
      <c r="A1106" s="274" t="s">
        <v>904</v>
      </c>
      <c r="B1106" s="275">
        <v>0</v>
      </c>
      <c r="C1106" s="275">
        <f>SUM(C1107:C1115)</f>
        <v>0</v>
      </c>
      <c r="D1106" s="276" t="e">
        <f t="shared" si="23"/>
        <v>#DIV/0!</v>
      </c>
      <c r="E1106" s="277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</row>
    <row r="1107" customHeight="1" spans="1:5">
      <c r="A1107" s="278" t="s">
        <v>905</v>
      </c>
      <c r="B1107" s="267">
        <v>0</v>
      </c>
      <c r="C1107" s="267"/>
      <c r="D1107" s="268" t="e">
        <f t="shared" si="23"/>
        <v>#DIV/0!</v>
      </c>
      <c r="E1107" s="269"/>
    </row>
    <row r="1108" customHeight="1" spans="1:5">
      <c r="A1108" s="278" t="s">
        <v>906</v>
      </c>
      <c r="B1108" s="267">
        <v>0</v>
      </c>
      <c r="C1108" s="267"/>
      <c r="D1108" s="268" t="e">
        <f t="shared" si="23"/>
        <v>#DIV/0!</v>
      </c>
      <c r="E1108" s="269"/>
    </row>
    <row r="1109" customHeight="1" spans="1:5">
      <c r="A1109" s="278" t="s">
        <v>907</v>
      </c>
      <c r="B1109" s="267">
        <v>0</v>
      </c>
      <c r="C1109" s="267"/>
      <c r="D1109" s="268" t="e">
        <f t="shared" si="23"/>
        <v>#DIV/0!</v>
      </c>
      <c r="E1109" s="269"/>
    </row>
    <row r="1110" customHeight="1" spans="1:5">
      <c r="A1110" s="278" t="s">
        <v>908</v>
      </c>
      <c r="B1110" s="267">
        <v>0</v>
      </c>
      <c r="C1110" s="267"/>
      <c r="D1110" s="268" t="e">
        <f t="shared" si="23"/>
        <v>#DIV/0!</v>
      </c>
      <c r="E1110" s="269"/>
    </row>
    <row r="1111" customHeight="1" spans="1:5">
      <c r="A1111" s="278" t="s">
        <v>909</v>
      </c>
      <c r="B1111" s="267">
        <v>0</v>
      </c>
      <c r="C1111" s="267"/>
      <c r="D1111" s="268" t="e">
        <f t="shared" si="23"/>
        <v>#DIV/0!</v>
      </c>
      <c r="E1111" s="269"/>
    </row>
    <row r="1112" s="261" customFormat="1" customHeight="1" spans="1:40">
      <c r="A1112" s="278" t="s">
        <v>910</v>
      </c>
      <c r="B1112" s="267">
        <v>0</v>
      </c>
      <c r="C1112" s="267"/>
      <c r="D1112" s="268" t="e">
        <f t="shared" si="23"/>
        <v>#DIV/0!</v>
      </c>
      <c r="E1112" s="269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</row>
    <row r="1113" s="262" customFormat="1" customHeight="1" spans="1:40">
      <c r="A1113" s="278" t="s">
        <v>911</v>
      </c>
      <c r="B1113" s="267">
        <v>0</v>
      </c>
      <c r="C1113" s="267"/>
      <c r="D1113" s="268" t="e">
        <f t="shared" si="23"/>
        <v>#DIV/0!</v>
      </c>
      <c r="E1113" s="269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</row>
    <row r="1114" s="261" customFormat="1" customHeight="1" spans="1:40">
      <c r="A1114" s="278" t="s">
        <v>912</v>
      </c>
      <c r="B1114" s="267">
        <v>0</v>
      </c>
      <c r="C1114" s="267"/>
      <c r="D1114" s="268" t="e">
        <f t="shared" si="23"/>
        <v>#DIV/0!</v>
      </c>
      <c r="E1114" s="269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</row>
    <row r="1115" s="261" customFormat="1" customHeight="1" spans="1:40">
      <c r="A1115" s="278" t="s">
        <v>913</v>
      </c>
      <c r="B1115" s="267">
        <v>0</v>
      </c>
      <c r="C1115" s="267"/>
      <c r="D1115" s="268" t="e">
        <f t="shared" si="23"/>
        <v>#DIV/0!</v>
      </c>
      <c r="E1115" s="269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</row>
    <row r="1116" s="261" customFormat="1" customHeight="1" spans="1:40">
      <c r="A1116" s="274" t="s">
        <v>914</v>
      </c>
      <c r="B1116" s="275">
        <v>3079</v>
      </c>
      <c r="C1116" s="275">
        <f>SUM(C1117:C1121)</f>
        <v>4000</v>
      </c>
      <c r="D1116" s="276">
        <f t="shared" si="23"/>
        <v>1.29912309191296</v>
      </c>
      <c r="E1116" s="277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</row>
    <row r="1117" s="261" customFormat="1" customHeight="1" spans="1:40">
      <c r="A1117" s="278" t="s">
        <v>915</v>
      </c>
      <c r="B1117" s="267">
        <v>0</v>
      </c>
      <c r="C1117" s="267"/>
      <c r="D1117" s="268" t="e">
        <f t="shared" si="23"/>
        <v>#DIV/0!</v>
      </c>
      <c r="E1117" s="269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</row>
    <row r="1118" s="261" customFormat="1" customHeight="1" spans="1:40">
      <c r="A1118" s="278" t="s">
        <v>916</v>
      </c>
      <c r="B1118" s="267">
        <v>0</v>
      </c>
      <c r="C1118" s="267"/>
      <c r="D1118" s="268" t="e">
        <f t="shared" si="23"/>
        <v>#DIV/0!</v>
      </c>
      <c r="E1118" s="269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</row>
    <row r="1119" s="261" customFormat="1" customHeight="1" spans="1:40">
      <c r="A1119" s="278" t="s">
        <v>917</v>
      </c>
      <c r="B1119" s="267">
        <v>0</v>
      </c>
      <c r="C1119" s="267"/>
      <c r="D1119" s="268" t="e">
        <f t="shared" si="23"/>
        <v>#DIV/0!</v>
      </c>
      <c r="E1119" s="269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</row>
    <row r="1120" s="261" customFormat="1" customHeight="1" spans="1:40">
      <c r="A1120" s="278" t="s">
        <v>918</v>
      </c>
      <c r="B1120" s="267">
        <v>0</v>
      </c>
      <c r="C1120" s="267"/>
      <c r="D1120" s="268" t="e">
        <f t="shared" si="23"/>
        <v>#DIV/0!</v>
      </c>
      <c r="E1120" s="269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</row>
    <row r="1121" s="261" customFormat="1" customHeight="1" spans="1:40">
      <c r="A1121" s="278" t="s">
        <v>919</v>
      </c>
      <c r="B1121" s="267">
        <v>3079</v>
      </c>
      <c r="C1121" s="267">
        <v>4000</v>
      </c>
      <c r="D1121" s="268">
        <f t="shared" si="23"/>
        <v>1.29912309191296</v>
      </c>
      <c r="E1121" s="269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</row>
    <row r="1122" s="261" customFormat="1" customHeight="1" spans="1:40">
      <c r="A1122" s="274" t="s">
        <v>920</v>
      </c>
      <c r="B1122" s="275">
        <v>0</v>
      </c>
      <c r="C1122" s="275">
        <f>SUM(C1123:C1124)</f>
        <v>0</v>
      </c>
      <c r="D1122" s="276" t="e">
        <f t="shared" si="23"/>
        <v>#DIV/0!</v>
      </c>
      <c r="E1122" s="277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</row>
    <row r="1123" s="262" customFormat="1" customHeight="1" spans="1:40">
      <c r="A1123" s="278" t="s">
        <v>921</v>
      </c>
      <c r="B1123" s="267">
        <v>0</v>
      </c>
      <c r="C1123" s="267"/>
      <c r="D1123" s="268" t="e">
        <f t="shared" si="23"/>
        <v>#DIV/0!</v>
      </c>
      <c r="E1123" s="269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</row>
    <row r="1124" s="261" customFormat="1" customHeight="1" spans="1:40">
      <c r="A1124" s="278" t="s">
        <v>922</v>
      </c>
      <c r="B1124" s="267">
        <v>0</v>
      </c>
      <c r="C1124" s="267"/>
      <c r="D1124" s="268" t="e">
        <f t="shared" si="23"/>
        <v>#DIV/0!</v>
      </c>
      <c r="E1124" s="269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</row>
    <row r="1125" customHeight="1" spans="1:5">
      <c r="A1125" s="274" t="s">
        <v>923</v>
      </c>
      <c r="B1125" s="275">
        <v>0</v>
      </c>
      <c r="C1125" s="275">
        <f>C1126+C1127</f>
        <v>0</v>
      </c>
      <c r="D1125" s="276" t="e">
        <f t="shared" si="23"/>
        <v>#DIV/0!</v>
      </c>
      <c r="E1125" s="277"/>
    </row>
    <row r="1126" customHeight="1" spans="1:5">
      <c r="A1126" s="278" t="s">
        <v>924</v>
      </c>
      <c r="B1126" s="267">
        <v>0</v>
      </c>
      <c r="C1126" s="267"/>
      <c r="D1126" s="268" t="e">
        <f t="shared" si="23"/>
        <v>#DIV/0!</v>
      </c>
      <c r="E1126" s="269"/>
    </row>
    <row r="1127" customHeight="1" spans="1:5">
      <c r="A1127" s="278" t="s">
        <v>925</v>
      </c>
      <c r="B1127" s="267">
        <v>0</v>
      </c>
      <c r="C1127" s="267"/>
      <c r="D1127" s="268" t="e">
        <f t="shared" si="23"/>
        <v>#DIV/0!</v>
      </c>
      <c r="E1127" s="269"/>
    </row>
    <row r="1128" customHeight="1" spans="1:5">
      <c r="A1128" s="270" t="s">
        <v>926</v>
      </c>
      <c r="B1128" s="271">
        <v>0</v>
      </c>
      <c r="C1128" s="271">
        <f>SUM(C1129:C1137)</f>
        <v>0</v>
      </c>
      <c r="D1128" s="272" t="e">
        <f t="shared" si="23"/>
        <v>#DIV/0!</v>
      </c>
      <c r="E1128" s="273"/>
    </row>
    <row r="1129" customHeight="1" spans="1:5">
      <c r="A1129" s="266" t="s">
        <v>927</v>
      </c>
      <c r="B1129" s="267">
        <v>0</v>
      </c>
      <c r="C1129" s="267"/>
      <c r="D1129" s="268" t="e">
        <f t="shared" si="23"/>
        <v>#DIV/0!</v>
      </c>
      <c r="E1129" s="269"/>
    </row>
    <row r="1130" customHeight="1" spans="1:5">
      <c r="A1130" s="266" t="s">
        <v>928</v>
      </c>
      <c r="B1130" s="267">
        <v>0</v>
      </c>
      <c r="C1130" s="267"/>
      <c r="D1130" s="268" t="e">
        <f t="shared" si="23"/>
        <v>#DIV/0!</v>
      </c>
      <c r="E1130" s="269"/>
    </row>
    <row r="1131" customHeight="1" spans="1:5">
      <c r="A1131" s="266" t="s">
        <v>929</v>
      </c>
      <c r="B1131" s="267">
        <v>0</v>
      </c>
      <c r="C1131" s="267"/>
      <c r="D1131" s="268" t="e">
        <f t="shared" si="23"/>
        <v>#DIV/0!</v>
      </c>
      <c r="E1131" s="269"/>
    </row>
    <row r="1132" customHeight="1" spans="1:5">
      <c r="A1132" s="266" t="s">
        <v>930</v>
      </c>
      <c r="B1132" s="267">
        <v>0</v>
      </c>
      <c r="C1132" s="267"/>
      <c r="D1132" s="268" t="e">
        <f t="shared" si="23"/>
        <v>#DIV/0!</v>
      </c>
      <c r="E1132" s="269"/>
    </row>
    <row r="1133" customHeight="1" spans="1:5">
      <c r="A1133" s="266" t="s">
        <v>931</v>
      </c>
      <c r="B1133" s="267">
        <v>0</v>
      </c>
      <c r="C1133" s="267"/>
      <c r="D1133" s="268" t="e">
        <f t="shared" si="23"/>
        <v>#DIV/0!</v>
      </c>
      <c r="E1133" s="269"/>
    </row>
    <row r="1134" customHeight="1" spans="1:5">
      <c r="A1134" s="266" t="s">
        <v>707</v>
      </c>
      <c r="B1134" s="267">
        <v>0</v>
      </c>
      <c r="C1134" s="267"/>
      <c r="D1134" s="268" t="e">
        <f t="shared" si="23"/>
        <v>#DIV/0!</v>
      </c>
      <c r="E1134" s="269"/>
    </row>
    <row r="1135" customHeight="1" spans="1:5">
      <c r="A1135" s="266" t="s">
        <v>932</v>
      </c>
      <c r="B1135" s="267">
        <v>0</v>
      </c>
      <c r="C1135" s="267"/>
      <c r="D1135" s="268" t="e">
        <f t="shared" si="23"/>
        <v>#DIV/0!</v>
      </c>
      <c r="E1135" s="269"/>
    </row>
    <row r="1136" customHeight="1" spans="1:5">
      <c r="A1136" s="266" t="s">
        <v>933</v>
      </c>
      <c r="B1136" s="267">
        <v>0</v>
      </c>
      <c r="C1136" s="267"/>
      <c r="D1136" s="268" t="e">
        <f t="shared" si="23"/>
        <v>#DIV/0!</v>
      </c>
      <c r="E1136" s="269"/>
    </row>
    <row r="1137" customHeight="1" spans="1:5">
      <c r="A1137" s="266" t="s">
        <v>934</v>
      </c>
      <c r="B1137" s="267">
        <v>0</v>
      </c>
      <c r="C1137" s="267"/>
      <c r="D1137" s="268" t="e">
        <f t="shared" ref="D1137:D1201" si="24">C1137/B1137</f>
        <v>#DIV/0!</v>
      </c>
      <c r="E1137" s="269"/>
    </row>
    <row r="1138" customHeight="1" spans="1:5">
      <c r="A1138" s="270" t="s">
        <v>935</v>
      </c>
      <c r="B1138" s="271">
        <v>3181</v>
      </c>
      <c r="C1138" s="271">
        <f>C1139+C1166+C1181</f>
        <v>6000</v>
      </c>
      <c r="D1138" s="272">
        <f t="shared" si="24"/>
        <v>1.88619930839359</v>
      </c>
      <c r="E1138" s="273"/>
    </row>
    <row r="1139" customHeight="1" spans="1:5">
      <c r="A1139" s="274" t="s">
        <v>936</v>
      </c>
      <c r="B1139" s="275">
        <v>2925</v>
      </c>
      <c r="C1139" s="275">
        <f>SUM(C1140:C1165)</f>
        <v>5700</v>
      </c>
      <c r="D1139" s="276"/>
      <c r="E1139" s="277"/>
    </row>
    <row r="1140" customHeight="1" spans="1:5">
      <c r="A1140" s="278" t="s">
        <v>75</v>
      </c>
      <c r="B1140" s="267">
        <v>1026</v>
      </c>
      <c r="C1140" s="267">
        <v>1100</v>
      </c>
      <c r="D1140" s="268">
        <f t="shared" si="24"/>
        <v>1.07212475633528</v>
      </c>
      <c r="E1140" s="269"/>
    </row>
    <row r="1141" customHeight="1" spans="1:5">
      <c r="A1141" s="278" t="s">
        <v>76</v>
      </c>
      <c r="B1141" s="267">
        <v>0</v>
      </c>
      <c r="C1141" s="267">
        <v>900</v>
      </c>
      <c r="D1141" s="268" t="e">
        <f t="shared" si="24"/>
        <v>#DIV/0!</v>
      </c>
      <c r="E1141" s="269"/>
    </row>
    <row r="1142" customHeight="1" spans="1:5">
      <c r="A1142" s="278" t="s">
        <v>77</v>
      </c>
      <c r="B1142" s="267">
        <v>0</v>
      </c>
      <c r="C1142" s="267"/>
      <c r="D1142" s="268" t="e">
        <f t="shared" si="24"/>
        <v>#DIV/0!</v>
      </c>
      <c r="E1142" s="269"/>
    </row>
    <row r="1143" customHeight="1" spans="1:5">
      <c r="A1143" s="278" t="s">
        <v>937</v>
      </c>
      <c r="B1143" s="267">
        <v>0</v>
      </c>
      <c r="C1143" s="267">
        <v>630</v>
      </c>
      <c r="D1143" s="268" t="e">
        <f t="shared" si="24"/>
        <v>#DIV/0!</v>
      </c>
      <c r="E1143" s="269"/>
    </row>
    <row r="1144" s="261" customFormat="1" customHeight="1" spans="1:40">
      <c r="A1144" s="278" t="s">
        <v>938</v>
      </c>
      <c r="B1144" s="267">
        <v>0</v>
      </c>
      <c r="C1144" s="267">
        <v>400</v>
      </c>
      <c r="D1144" s="268" t="e">
        <f t="shared" si="24"/>
        <v>#DIV/0!</v>
      </c>
      <c r="E1144" s="269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</row>
    <row r="1145" customHeight="1" spans="1:5">
      <c r="A1145" s="278" t="s">
        <v>939</v>
      </c>
      <c r="B1145" s="267">
        <v>0</v>
      </c>
      <c r="C1145" s="267">
        <v>90</v>
      </c>
      <c r="D1145" s="268" t="e">
        <f t="shared" si="24"/>
        <v>#DIV/0!</v>
      </c>
      <c r="E1145" s="269"/>
    </row>
    <row r="1146" customHeight="1" spans="1:5">
      <c r="A1146" s="278" t="s">
        <v>940</v>
      </c>
      <c r="B1146" s="267">
        <v>0</v>
      </c>
      <c r="C1146" s="267">
        <v>80</v>
      </c>
      <c r="D1146" s="268" t="e">
        <f t="shared" si="24"/>
        <v>#DIV/0!</v>
      </c>
      <c r="E1146" s="269"/>
    </row>
    <row r="1147" customHeight="1" spans="1:5">
      <c r="A1147" s="278" t="s">
        <v>941</v>
      </c>
      <c r="B1147" s="267">
        <v>0</v>
      </c>
      <c r="C1147" s="267"/>
      <c r="D1147" s="268" t="e">
        <f t="shared" si="24"/>
        <v>#DIV/0!</v>
      </c>
      <c r="E1147" s="269"/>
    </row>
    <row r="1148" customHeight="1" spans="1:5">
      <c r="A1148" s="278" t="s">
        <v>942</v>
      </c>
      <c r="B1148" s="267">
        <v>0</v>
      </c>
      <c r="C1148" s="267"/>
      <c r="D1148" s="268" t="e">
        <f t="shared" si="24"/>
        <v>#DIV/0!</v>
      </c>
      <c r="E1148" s="269"/>
    </row>
    <row r="1149" customHeight="1" spans="1:5">
      <c r="A1149" s="278" t="s">
        <v>943</v>
      </c>
      <c r="B1149" s="267">
        <v>0</v>
      </c>
      <c r="C1149" s="267"/>
      <c r="D1149" s="268" t="e">
        <f t="shared" si="24"/>
        <v>#DIV/0!</v>
      </c>
      <c r="E1149" s="269"/>
    </row>
    <row r="1150" customHeight="1" spans="1:5">
      <c r="A1150" s="278" t="s">
        <v>944</v>
      </c>
      <c r="B1150" s="267">
        <v>0</v>
      </c>
      <c r="C1150" s="267"/>
      <c r="D1150" s="268" t="e">
        <f t="shared" si="24"/>
        <v>#DIV/0!</v>
      </c>
      <c r="E1150" s="269"/>
    </row>
    <row r="1151" customHeight="1" spans="1:5">
      <c r="A1151" s="278" t="s">
        <v>945</v>
      </c>
      <c r="B1151" s="267">
        <v>0</v>
      </c>
      <c r="C1151" s="267"/>
      <c r="D1151" s="268" t="e">
        <f t="shared" si="24"/>
        <v>#DIV/0!</v>
      </c>
      <c r="E1151" s="269"/>
    </row>
    <row r="1152" customHeight="1" spans="1:5">
      <c r="A1152" s="278" t="s">
        <v>946</v>
      </c>
      <c r="B1152" s="267">
        <v>0</v>
      </c>
      <c r="C1152" s="267"/>
      <c r="D1152" s="268" t="e">
        <f t="shared" si="24"/>
        <v>#DIV/0!</v>
      </c>
      <c r="E1152" s="269"/>
    </row>
    <row r="1153" customHeight="1" spans="1:5">
      <c r="A1153" s="278" t="s">
        <v>947</v>
      </c>
      <c r="B1153" s="267">
        <v>0</v>
      </c>
      <c r="C1153" s="267"/>
      <c r="D1153" s="268" t="e">
        <f t="shared" si="24"/>
        <v>#DIV/0!</v>
      </c>
      <c r="E1153" s="269"/>
    </row>
    <row r="1154" customHeight="1" spans="1:5">
      <c r="A1154" s="278" t="s">
        <v>948</v>
      </c>
      <c r="B1154" s="267">
        <v>0</v>
      </c>
      <c r="C1154" s="267"/>
      <c r="D1154" s="268" t="e">
        <f t="shared" si="24"/>
        <v>#DIV/0!</v>
      </c>
      <c r="E1154" s="269"/>
    </row>
    <row r="1155" customHeight="1" spans="1:5">
      <c r="A1155" s="278" t="s">
        <v>949</v>
      </c>
      <c r="B1155" s="267">
        <v>0</v>
      </c>
      <c r="C1155" s="267"/>
      <c r="D1155" s="268" t="e">
        <f t="shared" si="24"/>
        <v>#DIV/0!</v>
      </c>
      <c r="E1155" s="269"/>
    </row>
    <row r="1156" customHeight="1" spans="1:5">
      <c r="A1156" s="278" t="s">
        <v>950</v>
      </c>
      <c r="B1156" s="267">
        <v>0</v>
      </c>
      <c r="C1156" s="267"/>
      <c r="D1156" s="268" t="e">
        <f t="shared" si="24"/>
        <v>#DIV/0!</v>
      </c>
      <c r="E1156" s="269"/>
    </row>
    <row r="1157" customHeight="1" spans="1:5">
      <c r="A1157" s="278" t="s">
        <v>951</v>
      </c>
      <c r="B1157" s="267">
        <v>0</v>
      </c>
      <c r="C1157" s="267"/>
      <c r="D1157" s="268" t="e">
        <f t="shared" si="24"/>
        <v>#DIV/0!</v>
      </c>
      <c r="E1157" s="269"/>
    </row>
    <row r="1158" customHeight="1" spans="1:5">
      <c r="A1158" s="278" t="s">
        <v>952</v>
      </c>
      <c r="B1158" s="267">
        <v>0</v>
      </c>
      <c r="C1158" s="267"/>
      <c r="D1158" s="268" t="e">
        <f t="shared" si="24"/>
        <v>#DIV/0!</v>
      </c>
      <c r="E1158" s="269"/>
    </row>
    <row r="1159" customHeight="1" spans="1:5">
      <c r="A1159" s="278" t="s">
        <v>953</v>
      </c>
      <c r="B1159" s="267">
        <v>0</v>
      </c>
      <c r="C1159" s="267"/>
      <c r="D1159" s="268" t="e">
        <f t="shared" si="24"/>
        <v>#DIV/0!</v>
      </c>
      <c r="E1159" s="269"/>
    </row>
    <row r="1160" customHeight="1" spans="1:5">
      <c r="A1160" s="278" t="s">
        <v>954</v>
      </c>
      <c r="B1160" s="267">
        <v>0</v>
      </c>
      <c r="C1160" s="267"/>
      <c r="D1160" s="268" t="e">
        <f t="shared" si="24"/>
        <v>#DIV/0!</v>
      </c>
      <c r="E1160" s="269"/>
    </row>
    <row r="1161" customHeight="1" spans="1:5">
      <c r="A1161" s="278" t="s">
        <v>955</v>
      </c>
      <c r="B1161" s="267">
        <v>0</v>
      </c>
      <c r="C1161" s="267"/>
      <c r="D1161" s="268" t="e">
        <f t="shared" si="24"/>
        <v>#DIV/0!</v>
      </c>
      <c r="E1161" s="269"/>
    </row>
    <row r="1162" customHeight="1" spans="1:5">
      <c r="A1162" s="278" t="s">
        <v>956</v>
      </c>
      <c r="B1162" s="267">
        <v>0</v>
      </c>
      <c r="C1162" s="267"/>
      <c r="D1162" s="268" t="e">
        <f t="shared" si="24"/>
        <v>#DIV/0!</v>
      </c>
      <c r="E1162" s="269"/>
    </row>
    <row r="1163" customHeight="1" spans="1:5">
      <c r="A1163" s="278" t="s">
        <v>957</v>
      </c>
      <c r="B1163" s="267">
        <v>0</v>
      </c>
      <c r="C1163" s="267"/>
      <c r="D1163" s="268" t="e">
        <f t="shared" si="24"/>
        <v>#DIV/0!</v>
      </c>
      <c r="E1163" s="269"/>
    </row>
    <row r="1164" customHeight="1" spans="1:5">
      <c r="A1164" s="278" t="s">
        <v>84</v>
      </c>
      <c r="B1164" s="267">
        <v>1899</v>
      </c>
      <c r="C1164" s="267">
        <v>2500</v>
      </c>
      <c r="D1164" s="268">
        <f t="shared" si="24"/>
        <v>1.31648235913639</v>
      </c>
      <c r="E1164" s="269"/>
    </row>
    <row r="1165" customHeight="1" spans="1:5">
      <c r="A1165" s="278" t="s">
        <v>958</v>
      </c>
      <c r="B1165" s="267">
        <v>0</v>
      </c>
      <c r="C1165" s="267">
        <v>0</v>
      </c>
      <c r="D1165" s="268" t="e">
        <f t="shared" si="24"/>
        <v>#DIV/0!</v>
      </c>
      <c r="E1165" s="269"/>
    </row>
    <row r="1166" customHeight="1" spans="1:5">
      <c r="A1166" s="274" t="s">
        <v>959</v>
      </c>
      <c r="B1166" s="275">
        <v>137</v>
      </c>
      <c r="C1166" s="275">
        <f>SUM(C1167:C1180)</f>
        <v>300</v>
      </c>
      <c r="D1166" s="276">
        <f t="shared" si="24"/>
        <v>2.18978102189781</v>
      </c>
      <c r="E1166" s="277"/>
    </row>
    <row r="1167" customHeight="1" spans="1:5">
      <c r="A1167" s="278" t="s">
        <v>75</v>
      </c>
      <c r="B1167" s="267">
        <v>0</v>
      </c>
      <c r="C1167" s="267"/>
      <c r="D1167" s="268" t="e">
        <f t="shared" si="24"/>
        <v>#DIV/0!</v>
      </c>
      <c r="E1167" s="269"/>
    </row>
    <row r="1168" customHeight="1" spans="1:5">
      <c r="A1168" s="278" t="s">
        <v>76</v>
      </c>
      <c r="B1168" s="267">
        <v>0</v>
      </c>
      <c r="C1168" s="267"/>
      <c r="D1168" s="268" t="e">
        <f t="shared" si="24"/>
        <v>#DIV/0!</v>
      </c>
      <c r="E1168" s="269"/>
    </row>
    <row r="1169" customHeight="1" spans="1:5">
      <c r="A1169" s="278" t="s">
        <v>77</v>
      </c>
      <c r="B1169" s="267">
        <v>0</v>
      </c>
      <c r="C1169" s="267"/>
      <c r="D1169" s="268" t="e">
        <f t="shared" si="24"/>
        <v>#DIV/0!</v>
      </c>
      <c r="E1169" s="269"/>
    </row>
    <row r="1170" customHeight="1" spans="1:5">
      <c r="A1170" s="278" t="s">
        <v>960</v>
      </c>
      <c r="B1170" s="267">
        <v>137</v>
      </c>
      <c r="C1170" s="267">
        <v>100</v>
      </c>
      <c r="D1170" s="268">
        <f t="shared" si="24"/>
        <v>0.72992700729927</v>
      </c>
      <c r="E1170" s="269"/>
    </row>
    <row r="1171" customHeight="1" spans="1:5">
      <c r="A1171" s="278" t="s">
        <v>961</v>
      </c>
      <c r="B1171" s="267">
        <v>0</v>
      </c>
      <c r="C1171" s="267"/>
      <c r="D1171" s="268" t="e">
        <f t="shared" si="24"/>
        <v>#DIV/0!</v>
      </c>
      <c r="E1171" s="269"/>
    </row>
    <row r="1172" customHeight="1" spans="1:5">
      <c r="A1172" s="278" t="s">
        <v>962</v>
      </c>
      <c r="B1172" s="267">
        <v>0</v>
      </c>
      <c r="C1172" s="267"/>
      <c r="D1172" s="268" t="e">
        <f t="shared" si="24"/>
        <v>#DIV/0!</v>
      </c>
      <c r="E1172" s="269"/>
    </row>
    <row r="1173" customHeight="1" spans="1:5">
      <c r="A1173" s="278" t="s">
        <v>963</v>
      </c>
      <c r="B1173" s="267">
        <v>0</v>
      </c>
      <c r="C1173" s="267"/>
      <c r="D1173" s="268" t="e">
        <f t="shared" si="24"/>
        <v>#DIV/0!</v>
      </c>
      <c r="E1173" s="269"/>
    </row>
    <row r="1174" customHeight="1" spans="1:5">
      <c r="A1174" s="278" t="s">
        <v>964</v>
      </c>
      <c r="B1174" s="267">
        <v>0</v>
      </c>
      <c r="C1174" s="267"/>
      <c r="D1174" s="268" t="e">
        <f t="shared" si="24"/>
        <v>#DIV/0!</v>
      </c>
      <c r="E1174" s="269"/>
    </row>
    <row r="1175" customHeight="1" spans="1:5">
      <c r="A1175" s="278" t="s">
        <v>965</v>
      </c>
      <c r="B1175" s="267">
        <v>0</v>
      </c>
      <c r="C1175" s="267"/>
      <c r="D1175" s="268" t="e">
        <f t="shared" si="24"/>
        <v>#DIV/0!</v>
      </c>
      <c r="E1175" s="269"/>
    </row>
    <row r="1176" customHeight="1" spans="1:5">
      <c r="A1176" s="278" t="s">
        <v>966</v>
      </c>
      <c r="B1176" s="267">
        <v>0</v>
      </c>
      <c r="C1176" s="267"/>
      <c r="D1176" s="268" t="e">
        <f t="shared" si="24"/>
        <v>#DIV/0!</v>
      </c>
      <c r="E1176" s="269"/>
    </row>
    <row r="1177" customHeight="1" spans="1:5">
      <c r="A1177" s="278" t="s">
        <v>967</v>
      </c>
      <c r="B1177" s="267">
        <v>0</v>
      </c>
      <c r="C1177" s="267"/>
      <c r="D1177" s="268" t="e">
        <f t="shared" si="24"/>
        <v>#DIV/0!</v>
      </c>
      <c r="E1177" s="269"/>
    </row>
    <row r="1178" customHeight="1" spans="1:5">
      <c r="A1178" s="278" t="s">
        <v>968</v>
      </c>
      <c r="B1178" s="267">
        <v>0</v>
      </c>
      <c r="C1178" s="267"/>
      <c r="D1178" s="268" t="e">
        <f t="shared" si="24"/>
        <v>#DIV/0!</v>
      </c>
      <c r="E1178" s="269"/>
    </row>
    <row r="1179" customHeight="1" spans="1:5">
      <c r="A1179" s="278" t="s">
        <v>969</v>
      </c>
      <c r="B1179" s="267">
        <v>0</v>
      </c>
      <c r="C1179" s="267"/>
      <c r="D1179" s="268" t="e">
        <f t="shared" si="24"/>
        <v>#DIV/0!</v>
      </c>
      <c r="E1179" s="269"/>
    </row>
    <row r="1180" s="261" customFormat="1" customHeight="1" spans="1:40">
      <c r="A1180" s="278" t="s">
        <v>970</v>
      </c>
      <c r="B1180" s="267">
        <v>0</v>
      </c>
      <c r="C1180" s="267">
        <v>200</v>
      </c>
      <c r="D1180" s="268" t="e">
        <f t="shared" si="24"/>
        <v>#DIV/0!</v>
      </c>
      <c r="E1180" s="269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</row>
    <row r="1181" s="262" customFormat="1" customHeight="1" spans="1:40">
      <c r="A1181" s="274" t="s">
        <v>971</v>
      </c>
      <c r="B1181" s="275">
        <v>119</v>
      </c>
      <c r="C1181" s="275">
        <f>C1182</f>
        <v>0</v>
      </c>
      <c r="D1181" s="276">
        <f t="shared" si="24"/>
        <v>0</v>
      </c>
      <c r="E1181" s="277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</row>
    <row r="1182" s="261" customFormat="1" customHeight="1" spans="1:40">
      <c r="A1182" s="278" t="s">
        <v>972</v>
      </c>
      <c r="B1182" s="267">
        <v>119</v>
      </c>
      <c r="C1182" s="267"/>
      <c r="D1182" s="268">
        <f t="shared" si="24"/>
        <v>0</v>
      </c>
      <c r="E1182" s="269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</row>
    <row r="1183" customHeight="1" spans="1:5">
      <c r="A1183" s="270" t="s">
        <v>973</v>
      </c>
      <c r="B1183" s="271">
        <v>4463</v>
      </c>
      <c r="C1183" s="271">
        <f>SUM(C1184,C1195,C1199)</f>
        <v>4465</v>
      </c>
      <c r="D1183" s="272">
        <f t="shared" si="24"/>
        <v>1.00044812906117</v>
      </c>
      <c r="E1183" s="273"/>
    </row>
    <row r="1184" customHeight="1" spans="1:5">
      <c r="A1184" s="274" t="s">
        <v>974</v>
      </c>
      <c r="B1184" s="275">
        <v>3581</v>
      </c>
      <c r="C1184" s="275">
        <f>SUM(C1185:C1194)</f>
        <v>3565</v>
      </c>
      <c r="D1184" s="276">
        <f t="shared" si="24"/>
        <v>0.995531974308852</v>
      </c>
      <c r="E1184" s="277"/>
    </row>
    <row r="1185" customHeight="1" spans="1:5">
      <c r="A1185" s="278" t="s">
        <v>975</v>
      </c>
      <c r="B1185" s="267">
        <v>0</v>
      </c>
      <c r="C1185" s="267"/>
      <c r="D1185" s="268" t="e">
        <f t="shared" si="24"/>
        <v>#DIV/0!</v>
      </c>
      <c r="E1185" s="269"/>
    </row>
    <row r="1186" customHeight="1" spans="1:5">
      <c r="A1186" s="278" t="s">
        <v>976</v>
      </c>
      <c r="B1186" s="267">
        <v>0</v>
      </c>
      <c r="C1186" s="267"/>
      <c r="D1186" s="268" t="e">
        <f t="shared" si="24"/>
        <v>#DIV/0!</v>
      </c>
      <c r="E1186" s="269"/>
    </row>
    <row r="1187" customHeight="1" spans="1:5">
      <c r="A1187" s="278" t="s">
        <v>977</v>
      </c>
      <c r="B1187" s="267">
        <v>0</v>
      </c>
      <c r="C1187" s="267"/>
      <c r="D1187" s="268" t="e">
        <f t="shared" si="24"/>
        <v>#DIV/0!</v>
      </c>
      <c r="E1187" s="269"/>
    </row>
    <row r="1188" customHeight="1" spans="1:5">
      <c r="A1188" s="278" t="s">
        <v>978</v>
      </c>
      <c r="B1188" s="267">
        <v>0</v>
      </c>
      <c r="C1188" s="267"/>
      <c r="D1188" s="268" t="e">
        <f t="shared" si="24"/>
        <v>#DIV/0!</v>
      </c>
      <c r="E1188" s="269"/>
    </row>
    <row r="1189" customHeight="1" spans="1:5">
      <c r="A1189" s="278" t="s">
        <v>979</v>
      </c>
      <c r="B1189" s="267">
        <v>0</v>
      </c>
      <c r="C1189" s="267"/>
      <c r="D1189" s="268" t="e">
        <f t="shared" si="24"/>
        <v>#DIV/0!</v>
      </c>
      <c r="E1189" s="269"/>
    </row>
    <row r="1190" customHeight="1" spans="1:5">
      <c r="A1190" s="278" t="s">
        <v>980</v>
      </c>
      <c r="B1190" s="267">
        <v>0</v>
      </c>
      <c r="C1190" s="267"/>
      <c r="D1190" s="268" t="e">
        <f t="shared" si="24"/>
        <v>#DIV/0!</v>
      </c>
      <c r="E1190" s="269"/>
    </row>
    <row r="1191" s="261" customFormat="1" customHeight="1" spans="1:40">
      <c r="A1191" s="278" t="s">
        <v>981</v>
      </c>
      <c r="B1191" s="267">
        <v>0</v>
      </c>
      <c r="C1191" s="267"/>
      <c r="D1191" s="268" t="e">
        <f t="shared" si="24"/>
        <v>#DIV/0!</v>
      </c>
      <c r="E1191" s="269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</row>
    <row r="1192" customHeight="1" spans="1:5">
      <c r="A1192" s="278" t="s">
        <v>982</v>
      </c>
      <c r="B1192" s="267">
        <v>1065</v>
      </c>
      <c r="C1192" s="267">
        <v>1165</v>
      </c>
      <c r="D1192" s="268">
        <f t="shared" si="24"/>
        <v>1.09389671361502</v>
      </c>
      <c r="E1192" s="269"/>
    </row>
    <row r="1193" customHeight="1" spans="1:5">
      <c r="A1193" s="278" t="s">
        <v>983</v>
      </c>
      <c r="B1193" s="267">
        <v>1199</v>
      </c>
      <c r="C1193" s="267">
        <v>1100</v>
      </c>
      <c r="D1193" s="268">
        <f t="shared" si="24"/>
        <v>0.917431192660551</v>
      </c>
      <c r="E1193" s="269"/>
    </row>
    <row r="1194" customHeight="1" spans="1:5">
      <c r="A1194" s="278" t="s">
        <v>984</v>
      </c>
      <c r="B1194" s="267">
        <v>1317</v>
      </c>
      <c r="C1194" s="267">
        <v>1300</v>
      </c>
      <c r="D1194" s="268">
        <f t="shared" si="24"/>
        <v>0.987091875474563</v>
      </c>
      <c r="E1194" s="269"/>
    </row>
    <row r="1195" s="261" customFormat="1" customHeight="1" spans="1:40">
      <c r="A1195" s="274" t="s">
        <v>985</v>
      </c>
      <c r="B1195" s="275">
        <v>882</v>
      </c>
      <c r="C1195" s="275">
        <f>SUM(C1196:C1198)</f>
        <v>900</v>
      </c>
      <c r="D1195" s="276">
        <f t="shared" si="24"/>
        <v>1.02040816326531</v>
      </c>
      <c r="E1195" s="277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</row>
    <row r="1196" customHeight="1" spans="1:5">
      <c r="A1196" s="278" t="s">
        <v>986</v>
      </c>
      <c r="B1196" s="267">
        <v>882</v>
      </c>
      <c r="C1196" s="267">
        <v>900</v>
      </c>
      <c r="D1196" s="268">
        <f t="shared" si="24"/>
        <v>1.02040816326531</v>
      </c>
      <c r="E1196" s="269"/>
    </row>
    <row r="1197" customHeight="1" spans="1:5">
      <c r="A1197" s="278" t="s">
        <v>987</v>
      </c>
      <c r="B1197" s="267">
        <v>0</v>
      </c>
      <c r="C1197" s="267"/>
      <c r="D1197" s="268" t="e">
        <f t="shared" si="24"/>
        <v>#DIV/0!</v>
      </c>
      <c r="E1197" s="269"/>
    </row>
    <row r="1198" customHeight="1" spans="1:5">
      <c r="A1198" s="278" t="s">
        <v>988</v>
      </c>
      <c r="B1198" s="267">
        <v>0</v>
      </c>
      <c r="C1198" s="267"/>
      <c r="D1198" s="268" t="e">
        <f t="shared" si="24"/>
        <v>#DIV/0!</v>
      </c>
      <c r="E1198" s="269"/>
    </row>
    <row r="1199" customHeight="1" spans="1:5">
      <c r="A1199" s="274" t="s">
        <v>989</v>
      </c>
      <c r="B1199" s="275">
        <v>0</v>
      </c>
      <c r="C1199" s="275">
        <f>SUM(C1200:C1202)</f>
        <v>0</v>
      </c>
      <c r="D1199" s="276" t="e">
        <f t="shared" si="24"/>
        <v>#DIV/0!</v>
      </c>
      <c r="E1199" s="277"/>
    </row>
    <row r="1200" customHeight="1" spans="1:5">
      <c r="A1200" s="278" t="s">
        <v>990</v>
      </c>
      <c r="B1200" s="267">
        <v>0</v>
      </c>
      <c r="C1200" s="267"/>
      <c r="D1200" s="268" t="e">
        <f t="shared" si="24"/>
        <v>#DIV/0!</v>
      </c>
      <c r="E1200" s="269"/>
    </row>
    <row r="1201" s="262" customFormat="1" customHeight="1" spans="1:40">
      <c r="A1201" s="278" t="s">
        <v>991</v>
      </c>
      <c r="B1201" s="267">
        <v>0</v>
      </c>
      <c r="C1201" s="267"/>
      <c r="D1201" s="268" t="e">
        <f t="shared" si="24"/>
        <v>#DIV/0!</v>
      </c>
      <c r="E1201" s="269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</row>
    <row r="1202" s="261" customFormat="1" customHeight="1" spans="1:40">
      <c r="A1202" s="278" t="s">
        <v>992</v>
      </c>
      <c r="B1202" s="267">
        <v>0</v>
      </c>
      <c r="C1202" s="267"/>
      <c r="D1202" s="268" t="e">
        <f t="shared" ref="D1202:D1265" si="25">C1202/B1202</f>
        <v>#DIV/0!</v>
      </c>
      <c r="E1202" s="269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</row>
    <row r="1203" customHeight="1" spans="1:5">
      <c r="A1203" s="270" t="s">
        <v>993</v>
      </c>
      <c r="B1203" s="271">
        <v>1488</v>
      </c>
      <c r="C1203" s="271">
        <f>C1204+C1222+C1228+C1234</f>
        <v>1500</v>
      </c>
      <c r="D1203" s="272">
        <f t="shared" si="25"/>
        <v>1.00806451612903</v>
      </c>
      <c r="E1203" s="273"/>
    </row>
    <row r="1204" customHeight="1" spans="1:5">
      <c r="A1204" s="274" t="s">
        <v>994</v>
      </c>
      <c r="B1204" s="275">
        <v>473</v>
      </c>
      <c r="C1204" s="275">
        <f>SUM(C1205:C1221)</f>
        <v>500</v>
      </c>
      <c r="D1204" s="276">
        <f t="shared" si="25"/>
        <v>1.05708245243129</v>
      </c>
      <c r="E1204" s="277"/>
    </row>
    <row r="1205" customHeight="1" spans="1:5">
      <c r="A1205" s="278" t="s">
        <v>75</v>
      </c>
      <c r="B1205" s="267">
        <v>0</v>
      </c>
      <c r="C1205" s="267"/>
      <c r="D1205" s="268" t="e">
        <f t="shared" si="25"/>
        <v>#DIV/0!</v>
      </c>
      <c r="E1205" s="269"/>
    </row>
    <row r="1206" customHeight="1" spans="1:5">
      <c r="A1206" s="278" t="s">
        <v>76</v>
      </c>
      <c r="B1206" s="267">
        <v>0</v>
      </c>
      <c r="C1206" s="267"/>
      <c r="D1206" s="268" t="e">
        <f t="shared" si="25"/>
        <v>#DIV/0!</v>
      </c>
      <c r="E1206" s="269"/>
    </row>
    <row r="1207" customHeight="1" spans="1:5">
      <c r="A1207" s="278" t="s">
        <v>77</v>
      </c>
      <c r="B1207" s="267">
        <v>0</v>
      </c>
      <c r="C1207" s="267"/>
      <c r="D1207" s="268" t="e">
        <f t="shared" si="25"/>
        <v>#DIV/0!</v>
      </c>
      <c r="E1207" s="269"/>
    </row>
    <row r="1208" customHeight="1" spans="1:5">
      <c r="A1208" s="278" t="s">
        <v>995</v>
      </c>
      <c r="B1208" s="267">
        <v>0</v>
      </c>
      <c r="C1208" s="267"/>
      <c r="D1208" s="268" t="e">
        <f t="shared" si="25"/>
        <v>#DIV/0!</v>
      </c>
      <c r="E1208" s="269"/>
    </row>
    <row r="1209" customHeight="1" spans="1:5">
      <c r="A1209" s="278" t="s">
        <v>996</v>
      </c>
      <c r="B1209" s="267">
        <v>0</v>
      </c>
      <c r="C1209" s="267"/>
      <c r="D1209" s="268" t="e">
        <f t="shared" si="25"/>
        <v>#DIV/0!</v>
      </c>
      <c r="E1209" s="269"/>
    </row>
    <row r="1210" customHeight="1" spans="1:5">
      <c r="A1210" s="278" t="s">
        <v>997</v>
      </c>
      <c r="B1210" s="267">
        <v>0</v>
      </c>
      <c r="C1210" s="267"/>
      <c r="D1210" s="268" t="e">
        <f t="shared" si="25"/>
        <v>#DIV/0!</v>
      </c>
      <c r="E1210" s="269"/>
    </row>
    <row r="1211" customHeight="1" spans="1:5">
      <c r="A1211" s="278" t="s">
        <v>998</v>
      </c>
      <c r="B1211" s="267">
        <v>0</v>
      </c>
      <c r="C1211" s="267"/>
      <c r="D1211" s="268" t="e">
        <f t="shared" si="25"/>
        <v>#DIV/0!</v>
      </c>
      <c r="E1211" s="269"/>
    </row>
    <row r="1212" customHeight="1" spans="1:5">
      <c r="A1212" s="278" t="s">
        <v>999</v>
      </c>
      <c r="B1212" s="267">
        <v>0</v>
      </c>
      <c r="C1212" s="267"/>
      <c r="D1212" s="268" t="e">
        <f t="shared" si="25"/>
        <v>#DIV/0!</v>
      </c>
      <c r="E1212" s="269"/>
    </row>
    <row r="1213" customHeight="1" spans="1:5">
      <c r="A1213" s="278" t="s">
        <v>1000</v>
      </c>
      <c r="B1213" s="267">
        <v>0</v>
      </c>
      <c r="C1213" s="267"/>
      <c r="D1213" s="268" t="e">
        <f t="shared" si="25"/>
        <v>#DIV/0!</v>
      </c>
      <c r="E1213" s="269"/>
    </row>
    <row r="1214" customHeight="1" spans="1:5">
      <c r="A1214" s="278" t="s">
        <v>1001</v>
      </c>
      <c r="B1214" s="267">
        <v>0</v>
      </c>
      <c r="C1214" s="267"/>
      <c r="D1214" s="268" t="e">
        <f t="shared" si="25"/>
        <v>#DIV/0!</v>
      </c>
      <c r="E1214" s="269"/>
    </row>
    <row r="1215" customHeight="1" spans="1:5">
      <c r="A1215" s="278" t="s">
        <v>1002</v>
      </c>
      <c r="B1215" s="267">
        <v>473</v>
      </c>
      <c r="C1215" s="267">
        <v>500</v>
      </c>
      <c r="D1215" s="268">
        <f t="shared" si="25"/>
        <v>1.05708245243129</v>
      </c>
      <c r="E1215" s="269"/>
    </row>
    <row r="1216" customHeight="1" spans="1:5">
      <c r="A1216" s="278" t="s">
        <v>1003</v>
      </c>
      <c r="B1216" s="267">
        <v>0</v>
      </c>
      <c r="C1216" s="267"/>
      <c r="D1216" s="268" t="e">
        <f t="shared" si="25"/>
        <v>#DIV/0!</v>
      </c>
      <c r="E1216" s="269"/>
    </row>
    <row r="1217" s="261" customFormat="1" customHeight="1" spans="1:40">
      <c r="A1217" s="278" t="s">
        <v>1004</v>
      </c>
      <c r="B1217" s="267">
        <v>0</v>
      </c>
      <c r="C1217" s="267"/>
      <c r="D1217" s="268" t="e">
        <f t="shared" si="25"/>
        <v>#DIV/0!</v>
      </c>
      <c r="E1217" s="269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</row>
    <row r="1218" customHeight="1" spans="1:5">
      <c r="A1218" s="278" t="s">
        <v>1005</v>
      </c>
      <c r="B1218" s="267">
        <v>0</v>
      </c>
      <c r="C1218" s="267"/>
      <c r="D1218" s="268" t="e">
        <f t="shared" si="25"/>
        <v>#DIV/0!</v>
      </c>
      <c r="E1218" s="269"/>
    </row>
    <row r="1219" customHeight="1" spans="1:5">
      <c r="A1219" s="278" t="s">
        <v>1006</v>
      </c>
      <c r="B1219" s="267">
        <v>0</v>
      </c>
      <c r="C1219" s="267"/>
      <c r="D1219" s="268" t="e">
        <f t="shared" si="25"/>
        <v>#DIV/0!</v>
      </c>
      <c r="E1219" s="269"/>
    </row>
    <row r="1220" customHeight="1" spans="1:5">
      <c r="A1220" s="278" t="s">
        <v>84</v>
      </c>
      <c r="B1220" s="267">
        <v>0</v>
      </c>
      <c r="C1220" s="267"/>
      <c r="D1220" s="268" t="e">
        <f t="shared" si="25"/>
        <v>#DIV/0!</v>
      </c>
      <c r="E1220" s="269"/>
    </row>
    <row r="1221" customHeight="1" spans="1:5">
      <c r="A1221" s="278" t="s">
        <v>1007</v>
      </c>
      <c r="B1221" s="267">
        <v>0</v>
      </c>
      <c r="C1221" s="267"/>
      <c r="D1221" s="268" t="e">
        <f t="shared" si="25"/>
        <v>#DIV/0!</v>
      </c>
      <c r="E1221" s="269"/>
    </row>
    <row r="1222" customHeight="1" spans="1:5">
      <c r="A1222" s="274" t="s">
        <v>1008</v>
      </c>
      <c r="B1222" s="275">
        <v>0</v>
      </c>
      <c r="C1222" s="275">
        <f>SUM(C1223:C1227)</f>
        <v>0</v>
      </c>
      <c r="D1222" s="276" t="e">
        <f t="shared" si="25"/>
        <v>#DIV/0!</v>
      </c>
      <c r="E1222" s="277"/>
    </row>
    <row r="1223" customHeight="1" spans="1:5">
      <c r="A1223" s="278" t="s">
        <v>1009</v>
      </c>
      <c r="B1223" s="267">
        <v>0</v>
      </c>
      <c r="C1223" s="267"/>
      <c r="D1223" s="268" t="e">
        <f t="shared" si="25"/>
        <v>#DIV/0!</v>
      </c>
      <c r="E1223" s="269"/>
    </row>
    <row r="1224" customHeight="1" spans="1:5">
      <c r="A1224" s="278" t="s">
        <v>1010</v>
      </c>
      <c r="B1224" s="267">
        <v>0</v>
      </c>
      <c r="C1224" s="267"/>
      <c r="D1224" s="268" t="e">
        <f t="shared" si="25"/>
        <v>#DIV/0!</v>
      </c>
      <c r="E1224" s="269"/>
    </row>
    <row r="1225" customHeight="1" spans="1:5">
      <c r="A1225" s="278" t="s">
        <v>1011</v>
      </c>
      <c r="B1225" s="267">
        <v>0</v>
      </c>
      <c r="C1225" s="267"/>
      <c r="D1225" s="268" t="e">
        <f t="shared" si="25"/>
        <v>#DIV/0!</v>
      </c>
      <c r="E1225" s="269"/>
    </row>
    <row r="1226" customHeight="1" spans="1:5">
      <c r="A1226" s="278" t="s">
        <v>1012</v>
      </c>
      <c r="B1226" s="267">
        <v>0</v>
      </c>
      <c r="C1226" s="267"/>
      <c r="D1226" s="268" t="e">
        <f t="shared" si="25"/>
        <v>#DIV/0!</v>
      </c>
      <c r="E1226" s="269"/>
    </row>
    <row r="1227" customHeight="1" spans="1:5">
      <c r="A1227" s="278" t="s">
        <v>1013</v>
      </c>
      <c r="B1227" s="267">
        <v>0</v>
      </c>
      <c r="C1227" s="267"/>
      <c r="D1227" s="268" t="e">
        <f t="shared" si="25"/>
        <v>#DIV/0!</v>
      </c>
      <c r="E1227" s="269"/>
    </row>
    <row r="1228" customHeight="1" spans="1:5">
      <c r="A1228" s="274" t="s">
        <v>1014</v>
      </c>
      <c r="B1228" s="275">
        <v>0</v>
      </c>
      <c r="C1228" s="275">
        <f>SUM(C1229:C1233)</f>
        <v>0</v>
      </c>
      <c r="D1228" s="276" t="e">
        <f t="shared" si="25"/>
        <v>#DIV/0!</v>
      </c>
      <c r="E1228" s="277"/>
    </row>
    <row r="1229" customHeight="1" spans="1:5">
      <c r="A1229" s="278" t="s">
        <v>1015</v>
      </c>
      <c r="B1229" s="267">
        <v>0</v>
      </c>
      <c r="C1229" s="267"/>
      <c r="D1229" s="268" t="e">
        <f t="shared" si="25"/>
        <v>#DIV/0!</v>
      </c>
      <c r="E1229" s="269"/>
    </row>
    <row r="1230" customHeight="1" spans="1:5">
      <c r="A1230" s="278" t="s">
        <v>1016</v>
      </c>
      <c r="B1230" s="267">
        <v>0</v>
      </c>
      <c r="C1230" s="267"/>
      <c r="D1230" s="268" t="e">
        <f t="shared" si="25"/>
        <v>#DIV/0!</v>
      </c>
      <c r="E1230" s="269"/>
    </row>
    <row r="1231" s="261" customFormat="1" customHeight="1" spans="1:40">
      <c r="A1231" s="278" t="s">
        <v>1017</v>
      </c>
      <c r="B1231" s="267">
        <v>0</v>
      </c>
      <c r="C1231" s="267"/>
      <c r="D1231" s="268" t="e">
        <f t="shared" si="25"/>
        <v>#DIV/0!</v>
      </c>
      <c r="E1231" s="269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</row>
    <row r="1232" customHeight="1" spans="1:5">
      <c r="A1232" s="278" t="s">
        <v>1018</v>
      </c>
      <c r="B1232" s="267">
        <v>0</v>
      </c>
      <c r="C1232" s="267"/>
      <c r="D1232" s="268" t="e">
        <f t="shared" si="25"/>
        <v>#DIV/0!</v>
      </c>
      <c r="E1232" s="269"/>
    </row>
    <row r="1233" customHeight="1" spans="1:5">
      <c r="A1233" s="278" t="s">
        <v>1019</v>
      </c>
      <c r="B1233" s="267">
        <v>0</v>
      </c>
      <c r="C1233" s="267"/>
      <c r="D1233" s="268" t="e">
        <f t="shared" si="25"/>
        <v>#DIV/0!</v>
      </c>
      <c r="E1233" s="269"/>
    </row>
    <row r="1234" customHeight="1" spans="1:5">
      <c r="A1234" s="274" t="s">
        <v>1020</v>
      </c>
      <c r="B1234" s="275">
        <v>1015</v>
      </c>
      <c r="C1234" s="275">
        <f>SUM(C1235:C1246)</f>
        <v>1000</v>
      </c>
      <c r="D1234" s="276">
        <f t="shared" si="25"/>
        <v>0.985221674876847</v>
      </c>
      <c r="E1234" s="277"/>
    </row>
    <row r="1235" customHeight="1" spans="1:5">
      <c r="A1235" s="278" t="s">
        <v>1021</v>
      </c>
      <c r="B1235" s="267">
        <v>0</v>
      </c>
      <c r="C1235" s="267"/>
      <c r="D1235" s="268" t="e">
        <f t="shared" si="25"/>
        <v>#DIV/0!</v>
      </c>
      <c r="E1235" s="269"/>
    </row>
    <row r="1236" s="261" customFormat="1" customHeight="1" spans="1:40">
      <c r="A1236" s="278" t="s">
        <v>1022</v>
      </c>
      <c r="B1236" s="267">
        <v>0</v>
      </c>
      <c r="C1236" s="267"/>
      <c r="D1236" s="268" t="e">
        <f t="shared" si="25"/>
        <v>#DIV/0!</v>
      </c>
      <c r="E1236" s="269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</row>
    <row r="1237" customHeight="1" spans="1:5">
      <c r="A1237" s="278" t="s">
        <v>1023</v>
      </c>
      <c r="B1237" s="267">
        <v>5</v>
      </c>
      <c r="C1237" s="267">
        <v>6</v>
      </c>
      <c r="D1237" s="268">
        <f t="shared" si="25"/>
        <v>1.2</v>
      </c>
      <c r="E1237" s="269"/>
    </row>
    <row r="1238" customHeight="1" spans="1:5">
      <c r="A1238" s="278" t="s">
        <v>1024</v>
      </c>
      <c r="B1238" s="267">
        <v>0</v>
      </c>
      <c r="C1238" s="267"/>
      <c r="D1238" s="268" t="e">
        <f t="shared" si="25"/>
        <v>#DIV/0!</v>
      </c>
      <c r="E1238" s="269"/>
    </row>
    <row r="1239" customHeight="1" spans="1:5">
      <c r="A1239" s="278" t="s">
        <v>1025</v>
      </c>
      <c r="B1239" s="267">
        <v>0</v>
      </c>
      <c r="C1239" s="267"/>
      <c r="D1239" s="268" t="e">
        <f t="shared" si="25"/>
        <v>#DIV/0!</v>
      </c>
      <c r="E1239" s="269"/>
    </row>
    <row r="1240" customHeight="1" spans="1:5">
      <c r="A1240" s="278" t="s">
        <v>1026</v>
      </c>
      <c r="B1240" s="267">
        <v>0</v>
      </c>
      <c r="C1240" s="267"/>
      <c r="D1240" s="268" t="e">
        <f t="shared" si="25"/>
        <v>#DIV/0!</v>
      </c>
      <c r="E1240" s="269"/>
    </row>
    <row r="1241" customHeight="1" spans="1:5">
      <c r="A1241" s="278" t="s">
        <v>1027</v>
      </c>
      <c r="B1241" s="267">
        <v>0</v>
      </c>
      <c r="C1241" s="267"/>
      <c r="D1241" s="268" t="e">
        <f t="shared" si="25"/>
        <v>#DIV/0!</v>
      </c>
      <c r="E1241" s="269"/>
    </row>
    <row r="1242" s="261" customFormat="1" customHeight="1" spans="1:40">
      <c r="A1242" s="278" t="s">
        <v>1028</v>
      </c>
      <c r="B1242" s="267">
        <v>0</v>
      </c>
      <c r="C1242" s="267"/>
      <c r="D1242" s="268" t="e">
        <f t="shared" si="25"/>
        <v>#DIV/0!</v>
      </c>
      <c r="E1242" s="269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</row>
    <row r="1243" customHeight="1" spans="1:5">
      <c r="A1243" s="278" t="s">
        <v>1029</v>
      </c>
      <c r="B1243" s="267">
        <v>0</v>
      </c>
      <c r="C1243" s="267"/>
      <c r="D1243" s="268" t="e">
        <f t="shared" si="25"/>
        <v>#DIV/0!</v>
      </c>
      <c r="E1243" s="269"/>
    </row>
    <row r="1244" customHeight="1" spans="1:5">
      <c r="A1244" s="278" t="s">
        <v>1030</v>
      </c>
      <c r="B1244" s="267">
        <v>0</v>
      </c>
      <c r="C1244" s="267"/>
      <c r="D1244" s="268" t="e">
        <f t="shared" si="25"/>
        <v>#DIV/0!</v>
      </c>
      <c r="E1244" s="269"/>
    </row>
    <row r="1245" customHeight="1" spans="1:5">
      <c r="A1245" s="278" t="s">
        <v>1031</v>
      </c>
      <c r="B1245" s="267">
        <v>0</v>
      </c>
      <c r="C1245" s="267"/>
      <c r="D1245" s="268" t="e">
        <f t="shared" si="25"/>
        <v>#DIV/0!</v>
      </c>
      <c r="E1245" s="269"/>
    </row>
    <row r="1246" customHeight="1" spans="1:5">
      <c r="A1246" s="278" t="s">
        <v>1032</v>
      </c>
      <c r="B1246" s="267">
        <v>1010</v>
      </c>
      <c r="C1246" s="267">
        <v>994</v>
      </c>
      <c r="D1246" s="268">
        <f t="shared" si="25"/>
        <v>0.984158415841584</v>
      </c>
      <c r="E1246" s="269"/>
    </row>
    <row r="1247" customHeight="1" spans="1:5">
      <c r="A1247" s="270" t="s">
        <v>1033</v>
      </c>
      <c r="B1247" s="271">
        <v>3693</v>
      </c>
      <c r="C1247" s="271">
        <f>C1248+C1259+C1265+C1273+C1286+C1290+C1294</f>
        <v>6000</v>
      </c>
      <c r="D1247" s="272">
        <f t="shared" si="25"/>
        <v>1.6246953696182</v>
      </c>
      <c r="E1247" s="273"/>
    </row>
    <row r="1248" customHeight="1" spans="1:5">
      <c r="A1248" s="274" t="s">
        <v>1034</v>
      </c>
      <c r="B1248" s="275">
        <v>1502</v>
      </c>
      <c r="C1248" s="275">
        <f>SUM(C1249:C1258)</f>
        <v>1200</v>
      </c>
      <c r="D1248" s="276">
        <f t="shared" si="25"/>
        <v>0.798934753661784</v>
      </c>
      <c r="E1248" s="277"/>
    </row>
    <row r="1249" customHeight="1" spans="1:5">
      <c r="A1249" s="278" t="s">
        <v>75</v>
      </c>
      <c r="B1249" s="267">
        <v>1184</v>
      </c>
      <c r="C1249" s="267">
        <v>1200</v>
      </c>
      <c r="D1249" s="268">
        <f t="shared" si="25"/>
        <v>1.01351351351351</v>
      </c>
      <c r="E1249" s="269"/>
    </row>
    <row r="1250" customHeight="1" spans="1:5">
      <c r="A1250" s="278" t="s">
        <v>76</v>
      </c>
      <c r="B1250" s="267">
        <v>0</v>
      </c>
      <c r="C1250" s="267"/>
      <c r="D1250" s="268" t="e">
        <f t="shared" si="25"/>
        <v>#DIV/0!</v>
      </c>
      <c r="E1250" s="269"/>
    </row>
    <row r="1251" customHeight="1" spans="1:5">
      <c r="A1251" s="278" t="s">
        <v>77</v>
      </c>
      <c r="B1251" s="267">
        <v>0</v>
      </c>
      <c r="C1251" s="267"/>
      <c r="D1251" s="268" t="e">
        <f t="shared" si="25"/>
        <v>#DIV/0!</v>
      </c>
      <c r="E1251" s="269"/>
    </row>
    <row r="1252" customHeight="1" spans="1:5">
      <c r="A1252" s="278" t="s">
        <v>1035</v>
      </c>
      <c r="B1252" s="267">
        <v>65</v>
      </c>
      <c r="C1252" s="267"/>
      <c r="D1252" s="268">
        <f t="shared" si="25"/>
        <v>0</v>
      </c>
      <c r="E1252" s="269"/>
    </row>
    <row r="1253" customHeight="1" spans="1:5">
      <c r="A1253" s="278" t="s">
        <v>1036</v>
      </c>
      <c r="B1253" s="267">
        <v>0</v>
      </c>
      <c r="C1253" s="267"/>
      <c r="D1253" s="268" t="e">
        <f t="shared" si="25"/>
        <v>#DIV/0!</v>
      </c>
      <c r="E1253" s="269"/>
    </row>
    <row r="1254" s="262" customFormat="1" customHeight="1" spans="1:40">
      <c r="A1254" s="278" t="s">
        <v>1037</v>
      </c>
      <c r="B1254" s="267">
        <v>39</v>
      </c>
      <c r="C1254" s="267"/>
      <c r="D1254" s="268">
        <f t="shared" si="25"/>
        <v>0</v>
      </c>
      <c r="E1254" s="269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</row>
    <row r="1255" s="262" customFormat="1" customHeight="1" spans="1:40">
      <c r="A1255" s="278" t="s">
        <v>1038</v>
      </c>
      <c r="B1255" s="267">
        <v>20</v>
      </c>
      <c r="C1255" s="267"/>
      <c r="D1255" s="268">
        <f t="shared" si="25"/>
        <v>0</v>
      </c>
      <c r="E1255" s="269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</row>
    <row r="1256" s="261" customFormat="1" customHeight="1" spans="1:40">
      <c r="A1256" s="278" t="s">
        <v>1039</v>
      </c>
      <c r="B1256" s="267">
        <v>13</v>
      </c>
      <c r="C1256" s="267"/>
      <c r="D1256" s="268">
        <f t="shared" si="25"/>
        <v>0</v>
      </c>
      <c r="E1256" s="269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</row>
    <row r="1257" customHeight="1" spans="1:5">
      <c r="A1257" s="278" t="s">
        <v>84</v>
      </c>
      <c r="B1257" s="267">
        <v>0</v>
      </c>
      <c r="C1257" s="267"/>
      <c r="D1257" s="268" t="e">
        <f t="shared" si="25"/>
        <v>#DIV/0!</v>
      </c>
      <c r="E1257" s="269"/>
    </row>
    <row r="1258" customHeight="1" spans="1:5">
      <c r="A1258" s="278" t="s">
        <v>1040</v>
      </c>
      <c r="B1258" s="267">
        <v>181</v>
      </c>
      <c r="C1258" s="267"/>
      <c r="D1258" s="268">
        <f t="shared" si="25"/>
        <v>0</v>
      </c>
      <c r="E1258" s="269"/>
    </row>
    <row r="1259" customHeight="1" spans="1:5">
      <c r="A1259" s="274" t="s">
        <v>1041</v>
      </c>
      <c r="B1259" s="275">
        <v>2151</v>
      </c>
      <c r="C1259" s="275">
        <f>SUM(C1260:C1264)</f>
        <v>4800</v>
      </c>
      <c r="D1259" s="276">
        <f t="shared" si="25"/>
        <v>2.23152022315202</v>
      </c>
      <c r="E1259" s="277"/>
    </row>
    <row r="1260" s="262" customFormat="1" customHeight="1" spans="1:40">
      <c r="A1260" s="278" t="s">
        <v>75</v>
      </c>
      <c r="B1260" s="267">
        <v>1411</v>
      </c>
      <c r="C1260" s="267">
        <v>1685</v>
      </c>
      <c r="D1260" s="268">
        <f t="shared" si="25"/>
        <v>1.19418851878101</v>
      </c>
      <c r="E1260" s="269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</row>
    <row r="1261" s="261" customFormat="1" customHeight="1" spans="1:40">
      <c r="A1261" s="278" t="s">
        <v>76</v>
      </c>
      <c r="B1261" s="267">
        <v>0</v>
      </c>
      <c r="C1261" s="267"/>
      <c r="D1261" s="268" t="e">
        <f t="shared" si="25"/>
        <v>#DIV/0!</v>
      </c>
      <c r="E1261" s="269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</row>
    <row r="1262" s="262" customFormat="1" customHeight="1" spans="1:40">
      <c r="A1262" s="278" t="s">
        <v>77</v>
      </c>
      <c r="B1262" s="267">
        <v>0</v>
      </c>
      <c r="C1262" s="267"/>
      <c r="D1262" s="268" t="e">
        <f t="shared" si="25"/>
        <v>#DIV/0!</v>
      </c>
      <c r="E1262" s="269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</row>
    <row r="1263" customHeight="1" spans="1:5">
      <c r="A1263" s="278" t="s">
        <v>1042</v>
      </c>
      <c r="B1263" s="267">
        <v>0</v>
      </c>
      <c r="C1263" s="267"/>
      <c r="D1263" s="268" t="e">
        <f t="shared" si="25"/>
        <v>#DIV/0!</v>
      </c>
      <c r="E1263" s="269"/>
    </row>
    <row r="1264" customHeight="1" spans="1:5">
      <c r="A1264" s="278" t="s">
        <v>1043</v>
      </c>
      <c r="B1264" s="267">
        <v>740</v>
      </c>
      <c r="C1264" s="267">
        <v>3115</v>
      </c>
      <c r="D1264" s="268">
        <f t="shared" si="25"/>
        <v>4.20945945945946</v>
      </c>
      <c r="E1264" s="269"/>
    </row>
    <row r="1265" customHeight="1" spans="1:5">
      <c r="A1265" s="274" t="s">
        <v>1044</v>
      </c>
      <c r="B1265" s="275">
        <v>0</v>
      </c>
      <c r="C1265" s="275">
        <f>SUM(C1266:C1272)</f>
        <v>0</v>
      </c>
      <c r="D1265" s="276" t="e">
        <f t="shared" ref="D1265:D1313" si="26">C1265/B1265</f>
        <v>#DIV/0!</v>
      </c>
      <c r="E1265" s="277"/>
    </row>
    <row r="1266" customHeight="1" spans="1:5">
      <c r="A1266" s="278" t="s">
        <v>75</v>
      </c>
      <c r="B1266" s="267">
        <v>0</v>
      </c>
      <c r="C1266" s="267"/>
      <c r="D1266" s="268" t="e">
        <f t="shared" si="26"/>
        <v>#DIV/0!</v>
      </c>
      <c r="E1266" s="269"/>
    </row>
    <row r="1267" customHeight="1" spans="1:5">
      <c r="A1267" s="278" t="s">
        <v>76</v>
      </c>
      <c r="B1267" s="267">
        <v>0</v>
      </c>
      <c r="C1267" s="267"/>
      <c r="D1267" s="268" t="e">
        <f t="shared" si="26"/>
        <v>#DIV/0!</v>
      </c>
      <c r="E1267" s="269"/>
    </row>
    <row r="1268" customHeight="1" spans="1:5">
      <c r="A1268" s="278" t="s">
        <v>77</v>
      </c>
      <c r="B1268" s="267">
        <v>0</v>
      </c>
      <c r="C1268" s="267"/>
      <c r="D1268" s="268" t="e">
        <f t="shared" si="26"/>
        <v>#DIV/0!</v>
      </c>
      <c r="E1268" s="269"/>
    </row>
    <row r="1269" customHeight="1" spans="1:5">
      <c r="A1269" s="278" t="s">
        <v>1045</v>
      </c>
      <c r="B1269" s="267">
        <v>0</v>
      </c>
      <c r="C1269" s="267"/>
      <c r="D1269" s="268" t="e">
        <f t="shared" si="26"/>
        <v>#DIV/0!</v>
      </c>
      <c r="E1269" s="269"/>
    </row>
    <row r="1270" customHeight="1" spans="1:5">
      <c r="A1270" s="278" t="s">
        <v>1046</v>
      </c>
      <c r="B1270" s="267">
        <v>0</v>
      </c>
      <c r="C1270" s="267"/>
      <c r="D1270" s="268" t="e">
        <f t="shared" si="26"/>
        <v>#DIV/0!</v>
      </c>
      <c r="E1270" s="269"/>
    </row>
    <row r="1271" customHeight="1" spans="1:5">
      <c r="A1271" s="278" t="s">
        <v>84</v>
      </c>
      <c r="B1271" s="267">
        <v>0</v>
      </c>
      <c r="C1271" s="267"/>
      <c r="D1271" s="268" t="e">
        <f t="shared" si="26"/>
        <v>#DIV/0!</v>
      </c>
      <c r="E1271" s="269"/>
    </row>
    <row r="1272" customHeight="1" spans="1:5">
      <c r="A1272" s="278" t="s">
        <v>1047</v>
      </c>
      <c r="B1272" s="267">
        <v>0</v>
      </c>
      <c r="C1272" s="267"/>
      <c r="D1272" s="268" t="e">
        <f t="shared" si="26"/>
        <v>#DIV/0!</v>
      </c>
      <c r="E1272" s="269"/>
    </row>
    <row r="1273" customHeight="1" spans="1:5">
      <c r="A1273" s="274" t="s">
        <v>1048</v>
      </c>
      <c r="B1273" s="275">
        <v>0</v>
      </c>
      <c r="C1273" s="275">
        <f>SUM(C1274:C1285)</f>
        <v>0</v>
      </c>
      <c r="D1273" s="276" t="e">
        <f t="shared" si="26"/>
        <v>#DIV/0!</v>
      </c>
      <c r="E1273" s="277"/>
    </row>
    <row r="1274" customHeight="1" spans="1:5">
      <c r="A1274" s="278" t="s">
        <v>75</v>
      </c>
      <c r="B1274" s="267">
        <v>0</v>
      </c>
      <c r="C1274" s="267"/>
      <c r="D1274" s="268" t="e">
        <f t="shared" si="26"/>
        <v>#DIV/0!</v>
      </c>
      <c r="E1274" s="269"/>
    </row>
    <row r="1275" customHeight="1" spans="1:5">
      <c r="A1275" s="278" t="s">
        <v>76</v>
      </c>
      <c r="B1275" s="267">
        <v>0</v>
      </c>
      <c r="C1275" s="267"/>
      <c r="D1275" s="268" t="e">
        <f t="shared" si="26"/>
        <v>#DIV/0!</v>
      </c>
      <c r="E1275" s="269"/>
    </row>
    <row r="1276" customHeight="1" spans="1:5">
      <c r="A1276" s="278" t="s">
        <v>77</v>
      </c>
      <c r="B1276" s="267">
        <v>0</v>
      </c>
      <c r="C1276" s="267"/>
      <c r="D1276" s="268" t="e">
        <f t="shared" si="26"/>
        <v>#DIV/0!</v>
      </c>
      <c r="E1276" s="269"/>
    </row>
    <row r="1277" customHeight="1" spans="1:5">
      <c r="A1277" s="278" t="s">
        <v>1049</v>
      </c>
      <c r="B1277" s="267">
        <v>0</v>
      </c>
      <c r="C1277" s="267"/>
      <c r="D1277" s="268" t="e">
        <f t="shared" si="26"/>
        <v>#DIV/0!</v>
      </c>
      <c r="E1277" s="269"/>
    </row>
    <row r="1278" customHeight="1" spans="1:5">
      <c r="A1278" s="278" t="s">
        <v>1050</v>
      </c>
      <c r="B1278" s="267">
        <v>0</v>
      </c>
      <c r="C1278" s="267"/>
      <c r="D1278" s="268" t="e">
        <f t="shared" si="26"/>
        <v>#DIV/0!</v>
      </c>
      <c r="E1278" s="269"/>
    </row>
    <row r="1279" customHeight="1" spans="1:5">
      <c r="A1279" s="278" t="s">
        <v>1051</v>
      </c>
      <c r="B1279" s="267">
        <v>0</v>
      </c>
      <c r="C1279" s="267"/>
      <c r="D1279" s="268" t="e">
        <f t="shared" si="26"/>
        <v>#DIV/0!</v>
      </c>
      <c r="E1279" s="269"/>
    </row>
    <row r="1280" customHeight="1" spans="1:5">
      <c r="A1280" s="278" t="s">
        <v>1052</v>
      </c>
      <c r="B1280" s="267">
        <v>0</v>
      </c>
      <c r="C1280" s="267"/>
      <c r="D1280" s="268" t="e">
        <f t="shared" si="26"/>
        <v>#DIV/0!</v>
      </c>
      <c r="E1280" s="269"/>
    </row>
    <row r="1281" customHeight="1" spans="1:5">
      <c r="A1281" s="278" t="s">
        <v>1053</v>
      </c>
      <c r="B1281" s="267">
        <v>0</v>
      </c>
      <c r="C1281" s="267"/>
      <c r="D1281" s="268" t="e">
        <f t="shared" si="26"/>
        <v>#DIV/0!</v>
      </c>
      <c r="E1281" s="269"/>
    </row>
    <row r="1282" customHeight="1" spans="1:5">
      <c r="A1282" s="278" t="s">
        <v>1054</v>
      </c>
      <c r="B1282" s="267">
        <v>0</v>
      </c>
      <c r="C1282" s="267"/>
      <c r="D1282" s="268" t="e">
        <f t="shared" si="26"/>
        <v>#DIV/0!</v>
      </c>
      <c r="E1282" s="269"/>
    </row>
    <row r="1283" customHeight="1" spans="1:5">
      <c r="A1283" s="278" t="s">
        <v>1055</v>
      </c>
      <c r="B1283" s="267">
        <v>0</v>
      </c>
      <c r="C1283" s="267"/>
      <c r="D1283" s="268" t="e">
        <f t="shared" si="26"/>
        <v>#DIV/0!</v>
      </c>
      <c r="E1283" s="269"/>
    </row>
    <row r="1284" customHeight="1" spans="1:5">
      <c r="A1284" s="278" t="s">
        <v>1056</v>
      </c>
      <c r="B1284" s="267">
        <v>0</v>
      </c>
      <c r="C1284" s="267"/>
      <c r="D1284" s="268" t="e">
        <f t="shared" si="26"/>
        <v>#DIV/0!</v>
      </c>
      <c r="E1284" s="269"/>
    </row>
    <row r="1285" customHeight="1" spans="1:5">
      <c r="A1285" s="278" t="s">
        <v>1057</v>
      </c>
      <c r="B1285" s="267">
        <v>0</v>
      </c>
      <c r="C1285" s="267"/>
      <c r="D1285" s="268" t="e">
        <f t="shared" si="26"/>
        <v>#DIV/0!</v>
      </c>
      <c r="E1285" s="269"/>
    </row>
    <row r="1286" customHeight="1" spans="1:5">
      <c r="A1286" s="274" t="s">
        <v>1058</v>
      </c>
      <c r="B1286" s="275">
        <v>40</v>
      </c>
      <c r="C1286" s="275">
        <f>SUM(C1287:C1289)</f>
        <v>0</v>
      </c>
      <c r="D1286" s="276">
        <f t="shared" si="26"/>
        <v>0</v>
      </c>
      <c r="E1286" s="277"/>
    </row>
    <row r="1287" customHeight="1" spans="1:5">
      <c r="A1287" s="278" t="s">
        <v>1059</v>
      </c>
      <c r="B1287" s="267">
        <v>40</v>
      </c>
      <c r="C1287" s="267"/>
      <c r="D1287" s="268">
        <f t="shared" si="26"/>
        <v>0</v>
      </c>
      <c r="E1287" s="269"/>
    </row>
    <row r="1288" customHeight="1" spans="1:5">
      <c r="A1288" s="278" t="s">
        <v>1060</v>
      </c>
      <c r="B1288" s="267">
        <v>0</v>
      </c>
      <c r="C1288" s="267"/>
      <c r="D1288" s="268" t="e">
        <f t="shared" si="26"/>
        <v>#DIV/0!</v>
      </c>
      <c r="E1288" s="269"/>
    </row>
    <row r="1289" customHeight="1" spans="1:5">
      <c r="A1289" s="278" t="s">
        <v>1061</v>
      </c>
      <c r="B1289" s="267">
        <v>0</v>
      </c>
      <c r="C1289" s="267"/>
      <c r="D1289" s="268" t="e">
        <f t="shared" si="26"/>
        <v>#DIV/0!</v>
      </c>
      <c r="E1289" s="269"/>
    </row>
    <row r="1290" customHeight="1" spans="1:5">
      <c r="A1290" s="274" t="s">
        <v>1062</v>
      </c>
      <c r="B1290" s="275">
        <v>0</v>
      </c>
      <c r="C1290" s="275">
        <f>SUM(C1291:C1293)</f>
        <v>0</v>
      </c>
      <c r="D1290" s="276" t="e">
        <f t="shared" si="26"/>
        <v>#DIV/0!</v>
      </c>
      <c r="E1290" s="277"/>
    </row>
    <row r="1291" customHeight="1" spans="1:5">
      <c r="A1291" s="278" t="s">
        <v>1063</v>
      </c>
      <c r="B1291" s="267">
        <v>0</v>
      </c>
      <c r="C1291" s="267"/>
      <c r="D1291" s="268" t="e">
        <f t="shared" si="26"/>
        <v>#DIV/0!</v>
      </c>
      <c r="E1291" s="269"/>
    </row>
    <row r="1292" customHeight="1" spans="1:5">
      <c r="A1292" s="278" t="s">
        <v>1064</v>
      </c>
      <c r="B1292" s="267">
        <v>0</v>
      </c>
      <c r="C1292" s="267"/>
      <c r="D1292" s="268" t="e">
        <f t="shared" si="26"/>
        <v>#DIV/0!</v>
      </c>
      <c r="E1292" s="269"/>
    </row>
    <row r="1293" customHeight="1" spans="1:5">
      <c r="A1293" s="278" t="s">
        <v>1065</v>
      </c>
      <c r="B1293" s="267">
        <v>0</v>
      </c>
      <c r="C1293" s="267"/>
      <c r="D1293" s="268" t="e">
        <f t="shared" si="26"/>
        <v>#DIV/0!</v>
      </c>
      <c r="E1293" s="269"/>
    </row>
    <row r="1294" customHeight="1" spans="1:5">
      <c r="A1294" s="274" t="s">
        <v>1066</v>
      </c>
      <c r="B1294" s="275">
        <v>0</v>
      </c>
      <c r="C1294" s="275">
        <f t="shared" ref="C1294:C1297" si="27">C1295</f>
        <v>0</v>
      </c>
      <c r="D1294" s="276" t="e">
        <f t="shared" si="26"/>
        <v>#DIV/0!</v>
      </c>
      <c r="E1294" s="277"/>
    </row>
    <row r="1295" customHeight="1" spans="1:5">
      <c r="A1295" s="278" t="s">
        <v>1067</v>
      </c>
      <c r="B1295" s="267">
        <v>0</v>
      </c>
      <c r="C1295" s="267"/>
      <c r="D1295" s="268" t="e">
        <f t="shared" si="26"/>
        <v>#DIV/0!</v>
      </c>
      <c r="E1295" s="269"/>
    </row>
    <row r="1296" s="5" customFormat="1" customHeight="1" spans="1:16379">
      <c r="A1296" s="270" t="s">
        <v>1068</v>
      </c>
      <c r="B1296" s="271">
        <f>B1297</f>
        <v>0</v>
      </c>
      <c r="C1296" s="271">
        <f t="shared" si="27"/>
        <v>25500</v>
      </c>
      <c r="D1296" s="272" t="e">
        <f t="shared" si="26"/>
        <v>#DIV/0!</v>
      </c>
      <c r="E1296" s="273"/>
      <c r="XEY1296"/>
    </row>
    <row r="1297" s="5" customFormat="1" customHeight="1" spans="1:16379">
      <c r="A1297" s="274" t="s">
        <v>1069</v>
      </c>
      <c r="B1297" s="275">
        <f>B1298</f>
        <v>0</v>
      </c>
      <c r="C1297" s="275">
        <f t="shared" si="27"/>
        <v>25500</v>
      </c>
      <c r="D1297" s="276" t="e">
        <f t="shared" si="26"/>
        <v>#DIV/0!</v>
      </c>
      <c r="E1297" s="277"/>
      <c r="XEY1297"/>
    </row>
    <row r="1298" customHeight="1" spans="1:5">
      <c r="A1298" s="278" t="s">
        <v>1070</v>
      </c>
      <c r="B1298" s="267">
        <v>0</v>
      </c>
      <c r="C1298" s="267">
        <v>25500</v>
      </c>
      <c r="D1298" s="268" t="e">
        <f t="shared" si="26"/>
        <v>#DIV/0!</v>
      </c>
      <c r="E1298" s="269"/>
    </row>
    <row r="1299" customHeight="1" spans="1:5">
      <c r="A1299" s="270" t="s">
        <v>1071</v>
      </c>
      <c r="B1299" s="271">
        <v>1744</v>
      </c>
      <c r="C1299" s="271">
        <f>C1300</f>
        <v>1800</v>
      </c>
      <c r="D1299" s="272">
        <f t="shared" si="26"/>
        <v>1.03211009174312</v>
      </c>
      <c r="E1299" s="273"/>
    </row>
    <row r="1300" customHeight="1" spans="1:5">
      <c r="A1300" s="274" t="s">
        <v>934</v>
      </c>
      <c r="B1300" s="275">
        <v>1744</v>
      </c>
      <c r="C1300" s="275">
        <f>C1301</f>
        <v>1800</v>
      </c>
      <c r="D1300" s="276">
        <f t="shared" si="26"/>
        <v>1.03211009174312</v>
      </c>
      <c r="E1300" s="277"/>
    </row>
    <row r="1301" customHeight="1" spans="1:5">
      <c r="A1301" s="278" t="s">
        <v>228</v>
      </c>
      <c r="B1301" s="267">
        <v>1744</v>
      </c>
      <c r="C1301" s="267">
        <v>1800</v>
      </c>
      <c r="D1301" s="268">
        <f t="shared" si="26"/>
        <v>1.03211009174312</v>
      </c>
      <c r="E1301" s="269"/>
    </row>
    <row r="1302" customHeight="1" spans="1:5">
      <c r="A1302" s="270" t="s">
        <v>1072</v>
      </c>
      <c r="B1302" s="271">
        <v>55443</v>
      </c>
      <c r="C1302" s="271">
        <f>SUM(C1303:C1305)</f>
        <v>54765</v>
      </c>
      <c r="D1302" s="272">
        <f t="shared" si="26"/>
        <v>0.987771224500839</v>
      </c>
      <c r="E1302" s="273"/>
    </row>
    <row r="1303" customHeight="1" spans="1:5">
      <c r="A1303" s="266" t="s">
        <v>1073</v>
      </c>
      <c r="B1303" s="267"/>
      <c r="C1303" s="267"/>
      <c r="D1303" s="268" t="e">
        <f t="shared" si="26"/>
        <v>#DIV/0!</v>
      </c>
      <c r="E1303" s="269"/>
    </row>
    <row r="1304" customHeight="1" spans="1:5">
      <c r="A1304" s="266" t="s">
        <v>1074</v>
      </c>
      <c r="B1304" s="267"/>
      <c r="C1304" s="267"/>
      <c r="D1304" s="268" t="e">
        <f t="shared" si="26"/>
        <v>#DIV/0!</v>
      </c>
      <c r="E1304" s="269"/>
    </row>
    <row r="1305" customHeight="1" spans="1:5">
      <c r="A1305" s="274" t="s">
        <v>1075</v>
      </c>
      <c r="B1305" s="275">
        <f>SUM(B1306:B1309)</f>
        <v>0</v>
      </c>
      <c r="C1305" s="275">
        <f>SUM(C1306:C1309)</f>
        <v>54765</v>
      </c>
      <c r="D1305" s="276" t="e">
        <f t="shared" si="26"/>
        <v>#DIV/0!</v>
      </c>
      <c r="E1305" s="277"/>
    </row>
    <row r="1306" customHeight="1" spans="1:5">
      <c r="A1306" s="278" t="s">
        <v>1076</v>
      </c>
      <c r="B1306" s="267"/>
      <c r="C1306" s="267">
        <v>54765</v>
      </c>
      <c r="D1306" s="268" t="e">
        <f t="shared" si="26"/>
        <v>#DIV/0!</v>
      </c>
      <c r="E1306" s="269"/>
    </row>
    <row r="1307" customHeight="1" spans="1:5">
      <c r="A1307" s="278" t="s">
        <v>1077</v>
      </c>
      <c r="B1307" s="267"/>
      <c r="C1307" s="267"/>
      <c r="D1307" s="268" t="e">
        <f t="shared" si="26"/>
        <v>#DIV/0!</v>
      </c>
      <c r="E1307" s="269"/>
    </row>
    <row r="1308" customHeight="1" spans="1:5">
      <c r="A1308" s="278" t="s">
        <v>1078</v>
      </c>
      <c r="B1308" s="267"/>
      <c r="C1308" s="267"/>
      <c r="D1308" s="268" t="e">
        <f t="shared" si="26"/>
        <v>#DIV/0!</v>
      </c>
      <c r="E1308" s="269"/>
    </row>
    <row r="1309" customHeight="1" spans="1:5">
      <c r="A1309" s="280" t="s">
        <v>1079</v>
      </c>
      <c r="B1309" s="267"/>
      <c r="C1309" s="267"/>
      <c r="D1309" s="268" t="e">
        <f t="shared" si="26"/>
        <v>#DIV/0!</v>
      </c>
      <c r="E1309" s="269"/>
    </row>
    <row r="1310" customHeight="1" spans="1:5">
      <c r="A1310" s="281" t="s">
        <v>1080</v>
      </c>
      <c r="B1310" s="271">
        <f>SUM(B1311:B1313)</f>
        <v>51</v>
      </c>
      <c r="C1310" s="271">
        <f>SUM(C1311:C1313)</f>
        <v>50</v>
      </c>
      <c r="D1310" s="272">
        <f t="shared" si="26"/>
        <v>0.980392156862745</v>
      </c>
      <c r="E1310" s="273"/>
    </row>
    <row r="1311" customHeight="1" spans="1:5">
      <c r="A1311" s="266" t="s">
        <v>1081</v>
      </c>
      <c r="B1311" s="267"/>
      <c r="C1311" s="267"/>
      <c r="D1311" s="268" t="e">
        <f t="shared" si="26"/>
        <v>#DIV/0!</v>
      </c>
      <c r="E1311" s="269"/>
    </row>
    <row r="1312" customHeight="1" spans="1:5">
      <c r="A1312" s="266" t="s">
        <v>1082</v>
      </c>
      <c r="B1312" s="267"/>
      <c r="C1312" s="267"/>
      <c r="D1312" s="268" t="e">
        <f t="shared" si="26"/>
        <v>#DIV/0!</v>
      </c>
      <c r="E1312" s="269"/>
    </row>
    <row r="1313" customHeight="1" spans="1:5">
      <c r="A1313" s="282" t="s">
        <v>1083</v>
      </c>
      <c r="B1313" s="283">
        <v>51</v>
      </c>
      <c r="C1313" s="283">
        <v>50</v>
      </c>
      <c r="D1313" s="284">
        <f t="shared" si="26"/>
        <v>0.980392156862745</v>
      </c>
      <c r="E1313" s="285"/>
    </row>
  </sheetData>
  <autoFilter ref="A4:AN1313">
    <extLst/>
  </autoFilter>
  <mergeCells count="1">
    <mergeCell ref="A2:E2"/>
  </mergeCells>
  <pageMargins left="0.707638888888889" right="0.707638888888889" top="0.747916666666667" bottom="0.747916666666667" header="0.313888888888889" footer="0.313888888888889"/>
  <pageSetup paperSize="9" scale="8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499893185216834"/>
  </sheetPr>
  <dimension ref="A1:XDF73"/>
  <sheetViews>
    <sheetView showGridLines="0" showZeros="0" workbookViewId="0">
      <selection activeCell="I63" sqref="I63"/>
    </sheetView>
  </sheetViews>
  <sheetFormatPr defaultColWidth="8.75" defaultRowHeight="15"/>
  <cols>
    <col min="1" max="1" width="40.125" style="223" customWidth="1"/>
    <col min="2" max="2" width="12.875" style="224" customWidth="1"/>
    <col min="3" max="5" width="12.875" style="225" customWidth="1"/>
    <col min="6" max="204" width="8.75" style="223"/>
    <col min="205" max="16384" width="8.75" style="5"/>
  </cols>
  <sheetData>
    <row r="1" ht="20.25" spans="1:1">
      <c r="A1" s="226" t="s">
        <v>1084</v>
      </c>
    </row>
    <row r="2" s="5" customFormat="1" ht="48" customHeight="1" spans="1:5">
      <c r="A2" s="227" t="s">
        <v>1085</v>
      </c>
      <c r="B2" s="227"/>
      <c r="C2" s="228"/>
      <c r="D2" s="227"/>
      <c r="E2" s="227"/>
    </row>
    <row r="3" s="5" customFormat="1" ht="18.95" customHeight="1" spans="1:5">
      <c r="A3" s="229"/>
      <c r="B3" s="230"/>
      <c r="C3" s="231"/>
      <c r="D3" s="232"/>
      <c r="E3" s="233" t="s">
        <v>6</v>
      </c>
    </row>
    <row r="4" s="5" customFormat="1" ht="42" customHeight="1" spans="1:5">
      <c r="A4" s="234" t="s">
        <v>1086</v>
      </c>
      <c r="B4" s="235" t="s">
        <v>69</v>
      </c>
      <c r="C4" s="236" t="s">
        <v>70</v>
      </c>
      <c r="D4" s="237" t="s">
        <v>71</v>
      </c>
      <c r="E4" s="238" t="s">
        <v>72</v>
      </c>
    </row>
    <row r="5" s="220" customFormat="1" ht="20.1" customHeight="1" spans="1:20">
      <c r="A5" s="239" t="s">
        <v>1087</v>
      </c>
      <c r="B5" s="240">
        <f>B6+B11+B22+B30+B37+B41+B44+B48+B53+B59+B63+B68</f>
        <v>646000</v>
      </c>
      <c r="C5" s="240">
        <f>C6+C11+C22+C30+C37+C41+C44+C48+C53+C59+C63+C68</f>
        <v>849999.932424</v>
      </c>
      <c r="D5" s="241">
        <f t="shared" ref="D5:D49" si="0">C5/B5</f>
        <v>1.3157893690774</v>
      </c>
      <c r="E5" s="242">
        <f>E6+E11+E22+E30+E37+E41+E44+E48+E53+E59+E63+E68</f>
        <v>0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="220" customFormat="1" ht="20.1" customHeight="1" spans="1:20">
      <c r="A6" s="243" t="s">
        <v>1088</v>
      </c>
      <c r="B6" s="244">
        <f>SUM(B7:B10)</f>
        <v>118287</v>
      </c>
      <c r="C6" s="244">
        <f>SUM(C7:C10)</f>
        <v>125385.4838</v>
      </c>
      <c r="D6" s="245">
        <f t="shared" si="0"/>
        <v>1.06001068418338</v>
      </c>
      <c r="E6" s="246">
        <f>SUM(E7:E10)</f>
        <v>0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</row>
    <row r="7" s="221" customFormat="1" ht="20.1" customHeight="1" spans="1:5">
      <c r="A7" s="247" t="s">
        <v>1089</v>
      </c>
      <c r="B7" s="248">
        <v>58486</v>
      </c>
      <c r="C7" s="248">
        <v>61653.662</v>
      </c>
      <c r="D7" s="249">
        <f t="shared" si="0"/>
        <v>1.05416102999008</v>
      </c>
      <c r="E7" s="250"/>
    </row>
    <row r="8" s="221" customFormat="1" ht="20.1" customHeight="1" spans="1:5">
      <c r="A8" s="247" t="s">
        <v>1090</v>
      </c>
      <c r="B8" s="248">
        <v>15833</v>
      </c>
      <c r="C8" s="248">
        <v>15311.53</v>
      </c>
      <c r="D8" s="249">
        <f t="shared" si="0"/>
        <v>0.967064359249668</v>
      </c>
      <c r="E8" s="250"/>
    </row>
    <row r="9" s="221" customFormat="1" ht="20.1" customHeight="1" spans="1:5">
      <c r="A9" s="247" t="s">
        <v>1091</v>
      </c>
      <c r="B9" s="248">
        <v>24468</v>
      </c>
      <c r="C9" s="248">
        <v>23497.24</v>
      </c>
      <c r="D9" s="249">
        <f t="shared" si="0"/>
        <v>0.960325322870688</v>
      </c>
      <c r="E9" s="250"/>
    </row>
    <row r="10" s="221" customFormat="1" ht="20.1" customHeight="1" spans="1:5">
      <c r="A10" s="247" t="s">
        <v>1092</v>
      </c>
      <c r="B10" s="248">
        <v>19500</v>
      </c>
      <c r="C10" s="248">
        <v>24923.0518</v>
      </c>
      <c r="D10" s="249">
        <f t="shared" si="0"/>
        <v>1.27810522051282</v>
      </c>
      <c r="E10" s="250"/>
    </row>
    <row r="11" s="221" customFormat="1" ht="20.1" customHeight="1" spans="1:5">
      <c r="A11" s="243" t="s">
        <v>1093</v>
      </c>
      <c r="B11" s="244">
        <f>SUM(B12:B21)</f>
        <v>55161</v>
      </c>
      <c r="C11" s="244">
        <f>SUM(C12:C21)</f>
        <v>156675.228224</v>
      </c>
      <c r="D11" s="245">
        <f t="shared" si="0"/>
        <v>2.84032610402277</v>
      </c>
      <c r="E11" s="246">
        <f>SUM(E12:E21)</f>
        <v>0</v>
      </c>
    </row>
    <row r="12" s="221" customFormat="1" ht="20.1" customHeight="1" spans="1:5">
      <c r="A12" s="247" t="s">
        <v>1094</v>
      </c>
      <c r="B12" s="248">
        <v>15748</v>
      </c>
      <c r="C12" s="248">
        <v>21550.716284</v>
      </c>
      <c r="D12" s="249">
        <f t="shared" si="0"/>
        <v>1.36847322098044</v>
      </c>
      <c r="E12" s="250"/>
    </row>
    <row r="13" s="221" customFormat="1" ht="20.1" customHeight="1" spans="1:5">
      <c r="A13" s="247" t="s">
        <v>1095</v>
      </c>
      <c r="B13" s="248">
        <v>234</v>
      </c>
      <c r="C13" s="248">
        <v>432.15</v>
      </c>
      <c r="D13" s="249">
        <f t="shared" si="0"/>
        <v>1.84679487179487</v>
      </c>
      <c r="E13" s="250"/>
    </row>
    <row r="14" s="222" customFormat="1" ht="20.1" customHeight="1" spans="1:20">
      <c r="A14" s="247" t="s">
        <v>1096</v>
      </c>
      <c r="B14" s="248">
        <v>40</v>
      </c>
      <c r="C14" s="248">
        <v>274.24</v>
      </c>
      <c r="D14" s="249">
        <f t="shared" si="0"/>
        <v>6.856</v>
      </c>
      <c r="E14" s="250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</row>
    <row r="15" s="221" customFormat="1" ht="20.1" customHeight="1" spans="1:5">
      <c r="A15" s="247" t="s">
        <v>1097</v>
      </c>
      <c r="B15" s="248">
        <v>1682</v>
      </c>
      <c r="C15" s="248">
        <v>13715.0937</v>
      </c>
      <c r="D15" s="249">
        <f t="shared" si="0"/>
        <v>8.15403906064209</v>
      </c>
      <c r="E15" s="250"/>
    </row>
    <row r="16" ht="20.1" customHeight="1" spans="1:5">
      <c r="A16" s="247" t="s">
        <v>1098</v>
      </c>
      <c r="B16" s="248">
        <v>27388</v>
      </c>
      <c r="C16" s="248">
        <v>103836.64524</v>
      </c>
      <c r="D16" s="249">
        <f t="shared" si="0"/>
        <v>3.79131901708778</v>
      </c>
      <c r="E16" s="250"/>
    </row>
    <row r="17" s="221" customFormat="1" ht="20.1" customHeight="1" spans="1:5">
      <c r="A17" s="247" t="s">
        <v>1099</v>
      </c>
      <c r="B17" s="248">
        <v>0</v>
      </c>
      <c r="C17" s="248">
        <v>25.4</v>
      </c>
      <c r="D17" s="249" t="e">
        <f t="shared" si="0"/>
        <v>#DIV/0!</v>
      </c>
      <c r="E17" s="250"/>
    </row>
    <row r="18" ht="20.1" customHeight="1" spans="1:5">
      <c r="A18" s="247" t="s">
        <v>1100</v>
      </c>
      <c r="B18" s="248">
        <v>0</v>
      </c>
      <c r="C18" s="248">
        <v>0</v>
      </c>
      <c r="D18" s="249" t="e">
        <f t="shared" si="0"/>
        <v>#DIV/0!</v>
      </c>
      <c r="E18" s="250"/>
    </row>
    <row r="19" s="221" customFormat="1" ht="20.1" customHeight="1" spans="1:5">
      <c r="A19" s="247" t="s">
        <v>1101</v>
      </c>
      <c r="B19" s="248">
        <v>377</v>
      </c>
      <c r="C19" s="248">
        <v>440.53</v>
      </c>
      <c r="D19" s="249">
        <f t="shared" si="0"/>
        <v>1.16851458885942</v>
      </c>
      <c r="E19" s="250"/>
    </row>
    <row r="20" s="221" customFormat="1" ht="20.1" customHeight="1" spans="1:5">
      <c r="A20" s="247" t="s">
        <v>1102</v>
      </c>
      <c r="B20" s="248">
        <v>1093</v>
      </c>
      <c r="C20" s="248">
        <v>2779.782</v>
      </c>
      <c r="D20" s="249">
        <f t="shared" si="0"/>
        <v>2.54325892040256</v>
      </c>
      <c r="E20" s="250"/>
    </row>
    <row r="21" ht="20.1" customHeight="1" spans="1:5">
      <c r="A21" s="247" t="s">
        <v>1103</v>
      </c>
      <c r="B21" s="248">
        <v>8599</v>
      </c>
      <c r="C21" s="248">
        <v>13620.671</v>
      </c>
      <c r="D21" s="249">
        <f t="shared" si="0"/>
        <v>1.58398313757414</v>
      </c>
      <c r="E21" s="250"/>
    </row>
    <row r="22" ht="20.1" customHeight="1" spans="1:5">
      <c r="A22" s="243" t="s">
        <v>1104</v>
      </c>
      <c r="B22" s="244">
        <f>SUM(B23:B29)</f>
        <v>32662</v>
      </c>
      <c r="C22" s="244">
        <f>SUM(C23:C29)</f>
        <v>25224.1428</v>
      </c>
      <c r="D22" s="245">
        <f t="shared" si="0"/>
        <v>0.772277962157859</v>
      </c>
      <c r="E22" s="246">
        <f>SUM(E23:E29)</f>
        <v>0</v>
      </c>
    </row>
    <row r="23" ht="20.1" customHeight="1" spans="1:5">
      <c r="A23" s="247" t="s">
        <v>1105</v>
      </c>
      <c r="B23" s="248">
        <v>18009</v>
      </c>
      <c r="C23" s="248">
        <v>132</v>
      </c>
      <c r="D23" s="249">
        <f t="shared" si="0"/>
        <v>0.00732966849908379</v>
      </c>
      <c r="E23" s="250"/>
    </row>
    <row r="24" ht="20.1" customHeight="1" spans="1:5">
      <c r="A24" s="247" t="s">
        <v>1106</v>
      </c>
      <c r="B24" s="248">
        <v>1298</v>
      </c>
      <c r="C24" s="248">
        <v>432.4598</v>
      </c>
      <c r="D24" s="249">
        <f t="shared" si="0"/>
        <v>0.333173959938367</v>
      </c>
      <c r="E24" s="250"/>
    </row>
    <row r="25" ht="20.1" customHeight="1" spans="1:5">
      <c r="A25" s="247" t="s">
        <v>1107</v>
      </c>
      <c r="B25" s="248">
        <v>230</v>
      </c>
      <c r="C25" s="248">
        <v>230</v>
      </c>
      <c r="D25" s="249">
        <f t="shared" si="0"/>
        <v>1</v>
      </c>
      <c r="E25" s="250"/>
    </row>
    <row r="26" s="220" customFormat="1" ht="20.1" customHeight="1" spans="1:20">
      <c r="A26" s="247" t="s">
        <v>1108</v>
      </c>
      <c r="B26" s="248">
        <v>0</v>
      </c>
      <c r="C26" s="248">
        <v>350</v>
      </c>
      <c r="D26" s="249" t="e">
        <f t="shared" si="0"/>
        <v>#DIV/0!</v>
      </c>
      <c r="E26" s="250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</row>
    <row r="27" ht="20.1" customHeight="1" spans="1:5">
      <c r="A27" s="247" t="s">
        <v>1109</v>
      </c>
      <c r="B27" s="248">
        <v>435</v>
      </c>
      <c r="C27" s="248">
        <v>2937.903</v>
      </c>
      <c r="D27" s="249">
        <f t="shared" si="0"/>
        <v>6.7538</v>
      </c>
      <c r="E27" s="250"/>
    </row>
    <row r="28" ht="20.1" customHeight="1" spans="1:5">
      <c r="A28" s="247" t="s">
        <v>1110</v>
      </c>
      <c r="B28" s="248">
        <v>1752</v>
      </c>
      <c r="C28" s="248">
        <v>8819.04</v>
      </c>
      <c r="D28" s="249">
        <f t="shared" si="0"/>
        <v>5.03369863013699</v>
      </c>
      <c r="E28" s="250"/>
    </row>
    <row r="29" ht="20.1" customHeight="1" spans="1:5">
      <c r="A29" s="247" t="s">
        <v>1111</v>
      </c>
      <c r="B29" s="248">
        <v>10938</v>
      </c>
      <c r="C29" s="248">
        <v>12322.74</v>
      </c>
      <c r="D29" s="249">
        <f t="shared" si="0"/>
        <v>1.12659901261657</v>
      </c>
      <c r="E29" s="250"/>
    </row>
    <row r="30" ht="20.1" customHeight="1" spans="1:5">
      <c r="A30" s="243" t="s">
        <v>1112</v>
      </c>
      <c r="B30" s="244">
        <f>SUM(B31:B36)</f>
        <v>11105</v>
      </c>
      <c r="C30" s="244">
        <f>SUM(C31:C36)</f>
        <v>13171.34</v>
      </c>
      <c r="D30" s="245">
        <f t="shared" si="0"/>
        <v>1.18607294011706</v>
      </c>
      <c r="E30" s="246">
        <f>SUM(E31:E36)</f>
        <v>0</v>
      </c>
    </row>
    <row r="31" ht="20.1" customHeight="1" spans="1:5">
      <c r="A31" s="247" t="s">
        <v>1105</v>
      </c>
      <c r="B31" s="251">
        <v>700</v>
      </c>
      <c r="C31" s="251">
        <v>8</v>
      </c>
      <c r="D31" s="249">
        <f t="shared" si="0"/>
        <v>0.0114285714285714</v>
      </c>
      <c r="E31" s="250"/>
    </row>
    <row r="32" ht="20.1" customHeight="1" spans="1:5">
      <c r="A32" s="247" t="s">
        <v>1106</v>
      </c>
      <c r="B32" s="251">
        <v>72</v>
      </c>
      <c r="C32" s="251">
        <v>0</v>
      </c>
      <c r="D32" s="249">
        <f t="shared" si="0"/>
        <v>0</v>
      </c>
      <c r="E32" s="250"/>
    </row>
    <row r="33" ht="20.1" customHeight="1" spans="1:5">
      <c r="A33" s="247" t="s">
        <v>1107</v>
      </c>
      <c r="B33" s="251">
        <v>0</v>
      </c>
      <c r="C33" s="251">
        <v>0</v>
      </c>
      <c r="D33" s="249" t="e">
        <f t="shared" si="0"/>
        <v>#DIV/0!</v>
      </c>
      <c r="E33" s="250"/>
    </row>
    <row r="34" customFormat="1" ht="20.1" customHeight="1" spans="1:16334">
      <c r="A34" s="247" t="s">
        <v>1109</v>
      </c>
      <c r="B34" s="251">
        <v>20</v>
      </c>
      <c r="C34" s="251">
        <v>63.34</v>
      </c>
      <c r="D34" s="249">
        <f t="shared" si="0"/>
        <v>3.167</v>
      </c>
      <c r="E34" s="250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  <c r="BMW34" s="5"/>
      <c r="BMX34" s="5"/>
      <c r="BMY34" s="5"/>
      <c r="BMZ34" s="5"/>
      <c r="BNA34" s="5"/>
      <c r="BNB34" s="5"/>
      <c r="BNC34" s="5"/>
      <c r="BND34" s="5"/>
      <c r="BNE34" s="5"/>
      <c r="BNF34" s="5"/>
      <c r="BNG34" s="5"/>
      <c r="BNH34" s="5"/>
      <c r="BNI34" s="5"/>
      <c r="BNJ34" s="5"/>
      <c r="BNK34" s="5"/>
      <c r="BNL34" s="5"/>
      <c r="BNM34" s="5"/>
      <c r="BNN34" s="5"/>
      <c r="BNO34" s="5"/>
      <c r="BNP34" s="5"/>
      <c r="BNQ34" s="5"/>
      <c r="BNR34" s="5"/>
      <c r="BNS34" s="5"/>
      <c r="BNT34" s="5"/>
      <c r="BNU34" s="5"/>
      <c r="BNV34" s="5"/>
      <c r="BNW34" s="5"/>
      <c r="BNX34" s="5"/>
      <c r="BNY34" s="5"/>
      <c r="BNZ34" s="5"/>
      <c r="BOA34" s="5"/>
      <c r="BOB34" s="5"/>
      <c r="BOC34" s="5"/>
      <c r="BOD34" s="5"/>
      <c r="BOE34" s="5"/>
      <c r="BOF34" s="5"/>
      <c r="BOG34" s="5"/>
      <c r="BOH34" s="5"/>
      <c r="BOI34" s="5"/>
      <c r="BOJ34" s="5"/>
      <c r="BOK34" s="5"/>
      <c r="BOL34" s="5"/>
      <c r="BOM34" s="5"/>
      <c r="BON34" s="5"/>
      <c r="BOO34" s="5"/>
      <c r="BOP34" s="5"/>
      <c r="BOQ34" s="5"/>
      <c r="BOR34" s="5"/>
      <c r="BOS34" s="5"/>
      <c r="BOT34" s="5"/>
      <c r="BOU34" s="5"/>
      <c r="BOV34" s="5"/>
      <c r="BOW34" s="5"/>
      <c r="BOX34" s="5"/>
      <c r="BOY34" s="5"/>
      <c r="BOZ34" s="5"/>
      <c r="BPA34" s="5"/>
      <c r="BPB34" s="5"/>
      <c r="BPC34" s="5"/>
      <c r="BPD34" s="5"/>
      <c r="BPE34" s="5"/>
      <c r="BPF34" s="5"/>
      <c r="BPG34" s="5"/>
      <c r="BPH34" s="5"/>
      <c r="BPI34" s="5"/>
      <c r="BPJ34" s="5"/>
      <c r="BPK34" s="5"/>
      <c r="BPL34" s="5"/>
      <c r="BPM34" s="5"/>
      <c r="BPN34" s="5"/>
      <c r="BPO34" s="5"/>
      <c r="BPP34" s="5"/>
      <c r="BPQ34" s="5"/>
      <c r="BPR34" s="5"/>
      <c r="BPS34" s="5"/>
      <c r="BPT34" s="5"/>
      <c r="BPU34" s="5"/>
      <c r="BPV34" s="5"/>
      <c r="BPW34" s="5"/>
      <c r="BPX34" s="5"/>
      <c r="BPY34" s="5"/>
      <c r="BPZ34" s="5"/>
      <c r="BQA34" s="5"/>
      <c r="BQB34" s="5"/>
      <c r="BQC34" s="5"/>
      <c r="BQD34" s="5"/>
      <c r="BQE34" s="5"/>
      <c r="BQF34" s="5"/>
      <c r="BQG34" s="5"/>
      <c r="BQH34" s="5"/>
      <c r="BQI34" s="5"/>
      <c r="BQJ34" s="5"/>
      <c r="BQK34" s="5"/>
      <c r="BQL34" s="5"/>
      <c r="BQM34" s="5"/>
      <c r="BQN34" s="5"/>
      <c r="BQO34" s="5"/>
      <c r="BQP34" s="5"/>
      <c r="BQQ34" s="5"/>
      <c r="BQR34" s="5"/>
      <c r="BQS34" s="5"/>
      <c r="BQT34" s="5"/>
      <c r="BQU34" s="5"/>
      <c r="BQV34" s="5"/>
      <c r="BQW34" s="5"/>
      <c r="BQX34" s="5"/>
      <c r="BQY34" s="5"/>
      <c r="BQZ34" s="5"/>
      <c r="BRA34" s="5"/>
      <c r="BRB34" s="5"/>
      <c r="BRC34" s="5"/>
      <c r="BRD34" s="5"/>
      <c r="BRE34" s="5"/>
      <c r="BRF34" s="5"/>
      <c r="BRG34" s="5"/>
      <c r="BRH34" s="5"/>
      <c r="BRI34" s="5"/>
      <c r="BRJ34" s="5"/>
      <c r="BRK34" s="5"/>
      <c r="BRL34" s="5"/>
      <c r="BRM34" s="5"/>
      <c r="BRN34" s="5"/>
      <c r="BRO34" s="5"/>
      <c r="BRP34" s="5"/>
      <c r="BRQ34" s="5"/>
      <c r="BRR34" s="5"/>
      <c r="BRS34" s="5"/>
      <c r="BRT34" s="5"/>
      <c r="BRU34" s="5"/>
      <c r="BRV34" s="5"/>
      <c r="BRW34" s="5"/>
      <c r="BRX34" s="5"/>
      <c r="BRY34" s="5"/>
      <c r="BRZ34" s="5"/>
      <c r="BSA34" s="5"/>
      <c r="BSB34" s="5"/>
      <c r="BSC34" s="5"/>
      <c r="BSD34" s="5"/>
      <c r="BSE34" s="5"/>
      <c r="BSF34" s="5"/>
      <c r="BSG34" s="5"/>
      <c r="BSH34" s="5"/>
      <c r="BSI34" s="5"/>
      <c r="BSJ34" s="5"/>
      <c r="BSK34" s="5"/>
      <c r="BSL34" s="5"/>
      <c r="BSM34" s="5"/>
      <c r="BSN34" s="5"/>
      <c r="BSO34" s="5"/>
      <c r="BSP34" s="5"/>
      <c r="BSQ34" s="5"/>
      <c r="BSR34" s="5"/>
      <c r="BSS34" s="5"/>
      <c r="BST34" s="5"/>
      <c r="BSU34" s="5"/>
      <c r="BSV34" s="5"/>
      <c r="BSW34" s="5"/>
      <c r="BSX34" s="5"/>
      <c r="BSY34" s="5"/>
      <c r="BSZ34" s="5"/>
      <c r="BTA34" s="5"/>
      <c r="BTB34" s="5"/>
      <c r="BTC34" s="5"/>
      <c r="BTD34" s="5"/>
      <c r="BTE34" s="5"/>
      <c r="BTF34" s="5"/>
      <c r="BTG34" s="5"/>
      <c r="BTH34" s="5"/>
      <c r="BTI34" s="5"/>
      <c r="BTJ34" s="5"/>
      <c r="BTK34" s="5"/>
      <c r="BTL34" s="5"/>
      <c r="BTM34" s="5"/>
      <c r="BTN34" s="5"/>
      <c r="BTO34" s="5"/>
      <c r="BTP34" s="5"/>
      <c r="BTQ34" s="5"/>
      <c r="BTR34" s="5"/>
      <c r="BTS34" s="5"/>
      <c r="BTT34" s="5"/>
      <c r="BTU34" s="5"/>
      <c r="BTV34" s="5"/>
      <c r="BTW34" s="5"/>
      <c r="BTX34" s="5"/>
      <c r="BTY34" s="5"/>
      <c r="BTZ34" s="5"/>
      <c r="BUA34" s="5"/>
      <c r="BUB34" s="5"/>
      <c r="BUC34" s="5"/>
      <c r="BUD34" s="5"/>
      <c r="BUE34" s="5"/>
      <c r="BUF34" s="5"/>
      <c r="BUG34" s="5"/>
      <c r="BUH34" s="5"/>
      <c r="BUI34" s="5"/>
      <c r="BUJ34" s="5"/>
      <c r="BUK34" s="5"/>
      <c r="BUL34" s="5"/>
      <c r="BUM34" s="5"/>
      <c r="BUN34" s="5"/>
      <c r="BUO34" s="5"/>
      <c r="BUP34" s="5"/>
      <c r="BUQ34" s="5"/>
      <c r="BUR34" s="5"/>
      <c r="BUS34" s="5"/>
      <c r="BUT34" s="5"/>
      <c r="BUU34" s="5"/>
      <c r="BUV34" s="5"/>
      <c r="BUW34" s="5"/>
      <c r="BUX34" s="5"/>
      <c r="BUY34" s="5"/>
      <c r="BUZ34" s="5"/>
      <c r="BVA34" s="5"/>
      <c r="BVB34" s="5"/>
      <c r="BVC34" s="5"/>
      <c r="BVD34" s="5"/>
      <c r="BVE34" s="5"/>
      <c r="BVF34" s="5"/>
      <c r="BVG34" s="5"/>
      <c r="BVH34" s="5"/>
      <c r="BVI34" s="5"/>
      <c r="BVJ34" s="5"/>
      <c r="BVK34" s="5"/>
      <c r="BVL34" s="5"/>
      <c r="BVM34" s="5"/>
      <c r="BVN34" s="5"/>
      <c r="BVO34" s="5"/>
      <c r="BVP34" s="5"/>
      <c r="BVQ34" s="5"/>
      <c r="BVR34" s="5"/>
      <c r="BVS34" s="5"/>
      <c r="BVT34" s="5"/>
      <c r="BVU34" s="5"/>
      <c r="BVV34" s="5"/>
      <c r="BVW34" s="5"/>
      <c r="BVX34" s="5"/>
      <c r="BVY34" s="5"/>
      <c r="BVZ34" s="5"/>
      <c r="BWA34" s="5"/>
      <c r="BWB34" s="5"/>
      <c r="BWC34" s="5"/>
      <c r="BWD34" s="5"/>
      <c r="BWE34" s="5"/>
      <c r="BWF34" s="5"/>
      <c r="BWG34" s="5"/>
      <c r="BWH34" s="5"/>
      <c r="BWI34" s="5"/>
      <c r="BWJ34" s="5"/>
      <c r="BWK34" s="5"/>
      <c r="BWL34" s="5"/>
      <c r="BWM34" s="5"/>
      <c r="BWN34" s="5"/>
      <c r="BWO34" s="5"/>
      <c r="BWP34" s="5"/>
      <c r="BWQ34" s="5"/>
      <c r="BWR34" s="5"/>
      <c r="BWS34" s="5"/>
      <c r="BWT34" s="5"/>
      <c r="BWU34" s="5"/>
      <c r="BWV34" s="5"/>
      <c r="BWW34" s="5"/>
      <c r="BWX34" s="5"/>
      <c r="BWY34" s="5"/>
      <c r="BWZ34" s="5"/>
      <c r="BXA34" s="5"/>
      <c r="BXB34" s="5"/>
      <c r="BXC34" s="5"/>
      <c r="BXD34" s="5"/>
      <c r="BXE34" s="5"/>
      <c r="BXF34" s="5"/>
      <c r="BXG34" s="5"/>
      <c r="BXH34" s="5"/>
      <c r="BXI34" s="5"/>
      <c r="BXJ34" s="5"/>
      <c r="BXK34" s="5"/>
      <c r="BXL34" s="5"/>
      <c r="BXM34" s="5"/>
      <c r="BXN34" s="5"/>
      <c r="BXO34" s="5"/>
      <c r="BXP34" s="5"/>
      <c r="BXQ34" s="5"/>
      <c r="BXR34" s="5"/>
      <c r="BXS34" s="5"/>
      <c r="BXT34" s="5"/>
      <c r="BXU34" s="5"/>
      <c r="BXV34" s="5"/>
      <c r="BXW34" s="5"/>
      <c r="BXX34" s="5"/>
      <c r="BXY34" s="5"/>
      <c r="BXZ34" s="5"/>
      <c r="BYA34" s="5"/>
      <c r="BYB34" s="5"/>
      <c r="BYC34" s="5"/>
      <c r="BYD34" s="5"/>
      <c r="BYE34" s="5"/>
      <c r="BYF34" s="5"/>
      <c r="BYG34" s="5"/>
      <c r="BYH34" s="5"/>
      <c r="BYI34" s="5"/>
      <c r="BYJ34" s="5"/>
      <c r="BYK34" s="5"/>
      <c r="BYL34" s="5"/>
      <c r="BYM34" s="5"/>
      <c r="BYN34" s="5"/>
      <c r="BYO34" s="5"/>
      <c r="BYP34" s="5"/>
      <c r="BYQ34" s="5"/>
      <c r="BYR34" s="5"/>
      <c r="BYS34" s="5"/>
      <c r="BYT34" s="5"/>
      <c r="BYU34" s="5"/>
      <c r="BYV34" s="5"/>
      <c r="BYW34" s="5"/>
      <c r="BYX34" s="5"/>
      <c r="BYY34" s="5"/>
      <c r="BYZ34" s="5"/>
      <c r="BZA34" s="5"/>
      <c r="BZB34" s="5"/>
      <c r="BZC34" s="5"/>
      <c r="BZD34" s="5"/>
      <c r="BZE34" s="5"/>
      <c r="BZF34" s="5"/>
      <c r="BZG34" s="5"/>
      <c r="BZH34" s="5"/>
      <c r="BZI34" s="5"/>
      <c r="BZJ34" s="5"/>
      <c r="BZK34" s="5"/>
      <c r="BZL34" s="5"/>
      <c r="BZM34" s="5"/>
      <c r="BZN34" s="5"/>
      <c r="BZO34" s="5"/>
      <c r="BZP34" s="5"/>
      <c r="BZQ34" s="5"/>
      <c r="BZR34" s="5"/>
      <c r="BZS34" s="5"/>
      <c r="BZT34" s="5"/>
      <c r="BZU34" s="5"/>
      <c r="BZV34" s="5"/>
      <c r="BZW34" s="5"/>
      <c r="BZX34" s="5"/>
      <c r="BZY34" s="5"/>
      <c r="BZZ34" s="5"/>
      <c r="CAA34" s="5"/>
      <c r="CAB34" s="5"/>
      <c r="CAC34" s="5"/>
      <c r="CAD34" s="5"/>
      <c r="CAE34" s="5"/>
      <c r="CAF34" s="5"/>
      <c r="CAG34" s="5"/>
      <c r="CAH34" s="5"/>
      <c r="CAI34" s="5"/>
      <c r="CAJ34" s="5"/>
      <c r="CAK34" s="5"/>
      <c r="CAL34" s="5"/>
      <c r="CAM34" s="5"/>
      <c r="CAN34" s="5"/>
      <c r="CAO34" s="5"/>
      <c r="CAP34" s="5"/>
      <c r="CAQ34" s="5"/>
      <c r="CAR34" s="5"/>
      <c r="CAS34" s="5"/>
      <c r="CAT34" s="5"/>
      <c r="CAU34" s="5"/>
      <c r="CAV34" s="5"/>
      <c r="CAW34" s="5"/>
      <c r="CAX34" s="5"/>
      <c r="CAY34" s="5"/>
      <c r="CAZ34" s="5"/>
      <c r="CBA34" s="5"/>
      <c r="CBB34" s="5"/>
      <c r="CBC34" s="5"/>
      <c r="CBD34" s="5"/>
      <c r="CBE34" s="5"/>
      <c r="CBF34" s="5"/>
      <c r="CBG34" s="5"/>
      <c r="CBH34" s="5"/>
      <c r="CBI34" s="5"/>
      <c r="CBJ34" s="5"/>
      <c r="CBK34" s="5"/>
      <c r="CBL34" s="5"/>
      <c r="CBM34" s="5"/>
      <c r="CBN34" s="5"/>
      <c r="CBO34" s="5"/>
      <c r="CBP34" s="5"/>
      <c r="CBQ34" s="5"/>
      <c r="CBR34" s="5"/>
      <c r="CBS34" s="5"/>
      <c r="CBT34" s="5"/>
      <c r="CBU34" s="5"/>
      <c r="CBV34" s="5"/>
      <c r="CBW34" s="5"/>
      <c r="CBX34" s="5"/>
      <c r="CBY34" s="5"/>
      <c r="CBZ34" s="5"/>
      <c r="CCA34" s="5"/>
      <c r="CCB34" s="5"/>
      <c r="CCC34" s="5"/>
      <c r="CCD34" s="5"/>
      <c r="CCE34" s="5"/>
      <c r="CCF34" s="5"/>
      <c r="CCG34" s="5"/>
      <c r="CCH34" s="5"/>
      <c r="CCI34" s="5"/>
      <c r="CCJ34" s="5"/>
      <c r="CCK34" s="5"/>
      <c r="CCL34" s="5"/>
      <c r="CCM34" s="5"/>
      <c r="CCN34" s="5"/>
      <c r="CCO34" s="5"/>
      <c r="CCP34" s="5"/>
      <c r="CCQ34" s="5"/>
      <c r="CCR34" s="5"/>
      <c r="CCS34" s="5"/>
      <c r="CCT34" s="5"/>
      <c r="CCU34" s="5"/>
      <c r="CCV34" s="5"/>
      <c r="CCW34" s="5"/>
      <c r="CCX34" s="5"/>
      <c r="CCY34" s="5"/>
      <c r="CCZ34" s="5"/>
      <c r="CDA34" s="5"/>
      <c r="CDB34" s="5"/>
      <c r="CDC34" s="5"/>
      <c r="CDD34" s="5"/>
      <c r="CDE34" s="5"/>
      <c r="CDF34" s="5"/>
      <c r="CDG34" s="5"/>
      <c r="CDH34" s="5"/>
      <c r="CDI34" s="5"/>
      <c r="CDJ34" s="5"/>
      <c r="CDK34" s="5"/>
      <c r="CDL34" s="5"/>
      <c r="CDM34" s="5"/>
      <c r="CDN34" s="5"/>
      <c r="CDO34" s="5"/>
      <c r="CDP34" s="5"/>
      <c r="CDQ34" s="5"/>
      <c r="CDR34" s="5"/>
      <c r="CDS34" s="5"/>
      <c r="CDT34" s="5"/>
      <c r="CDU34" s="5"/>
      <c r="CDV34" s="5"/>
      <c r="CDW34" s="5"/>
      <c r="CDX34" s="5"/>
      <c r="CDY34" s="5"/>
      <c r="CDZ34" s="5"/>
      <c r="CEA34" s="5"/>
      <c r="CEB34" s="5"/>
      <c r="CEC34" s="5"/>
      <c r="CED34" s="5"/>
      <c r="CEE34" s="5"/>
      <c r="CEF34" s="5"/>
      <c r="CEG34" s="5"/>
      <c r="CEH34" s="5"/>
      <c r="CEI34" s="5"/>
      <c r="CEJ34" s="5"/>
      <c r="CEK34" s="5"/>
      <c r="CEL34" s="5"/>
      <c r="CEM34" s="5"/>
      <c r="CEN34" s="5"/>
      <c r="CEO34" s="5"/>
      <c r="CEP34" s="5"/>
      <c r="CEQ34" s="5"/>
      <c r="CER34" s="5"/>
      <c r="CES34" s="5"/>
      <c r="CET34" s="5"/>
      <c r="CEU34" s="5"/>
      <c r="CEV34" s="5"/>
      <c r="CEW34" s="5"/>
      <c r="CEX34" s="5"/>
      <c r="CEY34" s="5"/>
      <c r="CEZ34" s="5"/>
      <c r="CFA34" s="5"/>
      <c r="CFB34" s="5"/>
      <c r="CFC34" s="5"/>
      <c r="CFD34" s="5"/>
      <c r="CFE34" s="5"/>
      <c r="CFF34" s="5"/>
      <c r="CFG34" s="5"/>
      <c r="CFH34" s="5"/>
      <c r="CFI34" s="5"/>
      <c r="CFJ34" s="5"/>
      <c r="CFK34" s="5"/>
      <c r="CFL34" s="5"/>
      <c r="CFM34" s="5"/>
      <c r="CFN34" s="5"/>
      <c r="CFO34" s="5"/>
      <c r="CFP34" s="5"/>
      <c r="CFQ34" s="5"/>
      <c r="CFR34" s="5"/>
      <c r="CFS34" s="5"/>
      <c r="CFT34" s="5"/>
      <c r="CFU34" s="5"/>
      <c r="CFV34" s="5"/>
      <c r="CFW34" s="5"/>
      <c r="CFX34" s="5"/>
      <c r="CFY34" s="5"/>
      <c r="CFZ34" s="5"/>
      <c r="CGA34" s="5"/>
      <c r="CGB34" s="5"/>
      <c r="CGC34" s="5"/>
      <c r="CGD34" s="5"/>
      <c r="CGE34" s="5"/>
      <c r="CGF34" s="5"/>
      <c r="CGG34" s="5"/>
      <c r="CGH34" s="5"/>
      <c r="CGI34" s="5"/>
      <c r="CGJ34" s="5"/>
      <c r="CGK34" s="5"/>
      <c r="CGL34" s="5"/>
      <c r="CGM34" s="5"/>
      <c r="CGN34" s="5"/>
      <c r="CGO34" s="5"/>
      <c r="CGP34" s="5"/>
      <c r="CGQ34" s="5"/>
      <c r="CGR34" s="5"/>
      <c r="CGS34" s="5"/>
      <c r="CGT34" s="5"/>
      <c r="CGU34" s="5"/>
      <c r="CGV34" s="5"/>
      <c r="CGW34" s="5"/>
      <c r="CGX34" s="5"/>
      <c r="CGY34" s="5"/>
      <c r="CGZ34" s="5"/>
      <c r="CHA34" s="5"/>
      <c r="CHB34" s="5"/>
      <c r="CHC34" s="5"/>
      <c r="CHD34" s="5"/>
      <c r="CHE34" s="5"/>
      <c r="CHF34" s="5"/>
      <c r="CHG34" s="5"/>
      <c r="CHH34" s="5"/>
      <c r="CHI34" s="5"/>
      <c r="CHJ34" s="5"/>
      <c r="CHK34" s="5"/>
      <c r="CHL34" s="5"/>
      <c r="CHM34" s="5"/>
      <c r="CHN34" s="5"/>
      <c r="CHO34" s="5"/>
      <c r="CHP34" s="5"/>
      <c r="CHQ34" s="5"/>
      <c r="CHR34" s="5"/>
      <c r="CHS34" s="5"/>
      <c r="CHT34" s="5"/>
      <c r="CHU34" s="5"/>
      <c r="CHV34" s="5"/>
      <c r="CHW34" s="5"/>
      <c r="CHX34" s="5"/>
      <c r="CHY34" s="5"/>
      <c r="CHZ34" s="5"/>
      <c r="CIA34" s="5"/>
      <c r="CIB34" s="5"/>
      <c r="CIC34" s="5"/>
      <c r="CID34" s="5"/>
      <c r="CIE34" s="5"/>
      <c r="CIF34" s="5"/>
      <c r="CIG34" s="5"/>
      <c r="CIH34" s="5"/>
      <c r="CII34" s="5"/>
      <c r="CIJ34" s="5"/>
      <c r="CIK34" s="5"/>
      <c r="CIL34" s="5"/>
      <c r="CIM34" s="5"/>
      <c r="CIN34" s="5"/>
      <c r="CIO34" s="5"/>
      <c r="CIP34" s="5"/>
      <c r="CIQ34" s="5"/>
      <c r="CIR34" s="5"/>
      <c r="CIS34" s="5"/>
      <c r="CIT34" s="5"/>
      <c r="CIU34" s="5"/>
      <c r="CIV34" s="5"/>
      <c r="CIW34" s="5"/>
      <c r="CIX34" s="5"/>
      <c r="CIY34" s="5"/>
      <c r="CIZ34" s="5"/>
      <c r="CJA34" s="5"/>
      <c r="CJB34" s="5"/>
      <c r="CJC34" s="5"/>
      <c r="CJD34" s="5"/>
      <c r="CJE34" s="5"/>
      <c r="CJF34" s="5"/>
      <c r="CJG34" s="5"/>
      <c r="CJH34" s="5"/>
      <c r="CJI34" s="5"/>
      <c r="CJJ34" s="5"/>
      <c r="CJK34" s="5"/>
      <c r="CJL34" s="5"/>
      <c r="CJM34" s="5"/>
      <c r="CJN34" s="5"/>
      <c r="CJO34" s="5"/>
      <c r="CJP34" s="5"/>
      <c r="CJQ34" s="5"/>
      <c r="CJR34" s="5"/>
      <c r="CJS34" s="5"/>
      <c r="CJT34" s="5"/>
      <c r="CJU34" s="5"/>
      <c r="CJV34" s="5"/>
      <c r="CJW34" s="5"/>
      <c r="CJX34" s="5"/>
      <c r="CJY34" s="5"/>
      <c r="CJZ34" s="5"/>
      <c r="CKA34" s="5"/>
      <c r="CKB34" s="5"/>
      <c r="CKC34" s="5"/>
      <c r="CKD34" s="5"/>
      <c r="CKE34" s="5"/>
      <c r="CKF34" s="5"/>
      <c r="CKG34" s="5"/>
      <c r="CKH34" s="5"/>
      <c r="CKI34" s="5"/>
      <c r="CKJ34" s="5"/>
      <c r="CKK34" s="5"/>
      <c r="CKL34" s="5"/>
      <c r="CKM34" s="5"/>
      <c r="CKN34" s="5"/>
      <c r="CKO34" s="5"/>
      <c r="CKP34" s="5"/>
      <c r="CKQ34" s="5"/>
      <c r="CKR34" s="5"/>
      <c r="CKS34" s="5"/>
      <c r="CKT34" s="5"/>
      <c r="CKU34" s="5"/>
      <c r="CKV34" s="5"/>
      <c r="CKW34" s="5"/>
      <c r="CKX34" s="5"/>
      <c r="CKY34" s="5"/>
      <c r="CKZ34" s="5"/>
      <c r="CLA34" s="5"/>
      <c r="CLB34" s="5"/>
      <c r="CLC34" s="5"/>
      <c r="CLD34" s="5"/>
      <c r="CLE34" s="5"/>
      <c r="CLF34" s="5"/>
      <c r="CLG34" s="5"/>
      <c r="CLH34" s="5"/>
      <c r="CLI34" s="5"/>
      <c r="CLJ34" s="5"/>
      <c r="CLK34" s="5"/>
      <c r="CLL34" s="5"/>
      <c r="CLM34" s="5"/>
      <c r="CLN34" s="5"/>
      <c r="CLO34" s="5"/>
      <c r="CLP34" s="5"/>
      <c r="CLQ34" s="5"/>
      <c r="CLR34" s="5"/>
      <c r="CLS34" s="5"/>
      <c r="CLT34" s="5"/>
      <c r="CLU34" s="5"/>
      <c r="CLV34" s="5"/>
      <c r="CLW34" s="5"/>
      <c r="CLX34" s="5"/>
      <c r="CLY34" s="5"/>
      <c r="CLZ34" s="5"/>
      <c r="CMA34" s="5"/>
      <c r="CMB34" s="5"/>
      <c r="CMC34" s="5"/>
      <c r="CMD34" s="5"/>
      <c r="CME34" s="5"/>
      <c r="CMF34" s="5"/>
      <c r="CMG34" s="5"/>
      <c r="CMH34" s="5"/>
      <c r="CMI34" s="5"/>
      <c r="CMJ34" s="5"/>
      <c r="CMK34" s="5"/>
      <c r="CML34" s="5"/>
      <c r="CMM34" s="5"/>
      <c r="CMN34" s="5"/>
      <c r="CMO34" s="5"/>
      <c r="CMP34" s="5"/>
      <c r="CMQ34" s="5"/>
      <c r="CMR34" s="5"/>
      <c r="CMS34" s="5"/>
      <c r="CMT34" s="5"/>
      <c r="CMU34" s="5"/>
      <c r="CMV34" s="5"/>
      <c r="CMW34" s="5"/>
      <c r="CMX34" s="5"/>
      <c r="CMY34" s="5"/>
      <c r="CMZ34" s="5"/>
      <c r="CNA34" s="5"/>
      <c r="CNB34" s="5"/>
      <c r="CNC34" s="5"/>
      <c r="CND34" s="5"/>
      <c r="CNE34" s="5"/>
      <c r="CNF34" s="5"/>
      <c r="CNG34" s="5"/>
      <c r="CNH34" s="5"/>
      <c r="CNI34" s="5"/>
      <c r="CNJ34" s="5"/>
      <c r="CNK34" s="5"/>
      <c r="CNL34" s="5"/>
      <c r="CNM34" s="5"/>
      <c r="CNN34" s="5"/>
      <c r="CNO34" s="5"/>
      <c r="CNP34" s="5"/>
      <c r="CNQ34" s="5"/>
      <c r="CNR34" s="5"/>
      <c r="CNS34" s="5"/>
      <c r="CNT34" s="5"/>
      <c r="CNU34" s="5"/>
      <c r="CNV34" s="5"/>
      <c r="CNW34" s="5"/>
      <c r="CNX34" s="5"/>
      <c r="CNY34" s="5"/>
      <c r="CNZ34" s="5"/>
      <c r="COA34" s="5"/>
      <c r="COB34" s="5"/>
      <c r="COC34" s="5"/>
      <c r="COD34" s="5"/>
      <c r="COE34" s="5"/>
      <c r="COF34" s="5"/>
      <c r="COG34" s="5"/>
      <c r="COH34" s="5"/>
      <c r="COI34" s="5"/>
      <c r="COJ34" s="5"/>
      <c r="COK34" s="5"/>
      <c r="COL34" s="5"/>
      <c r="COM34" s="5"/>
      <c r="CON34" s="5"/>
      <c r="COO34" s="5"/>
      <c r="COP34" s="5"/>
      <c r="COQ34" s="5"/>
      <c r="COR34" s="5"/>
      <c r="COS34" s="5"/>
      <c r="COT34" s="5"/>
      <c r="COU34" s="5"/>
      <c r="COV34" s="5"/>
      <c r="COW34" s="5"/>
      <c r="COX34" s="5"/>
      <c r="COY34" s="5"/>
      <c r="COZ34" s="5"/>
      <c r="CPA34" s="5"/>
      <c r="CPB34" s="5"/>
      <c r="CPC34" s="5"/>
      <c r="CPD34" s="5"/>
      <c r="CPE34" s="5"/>
      <c r="CPF34" s="5"/>
      <c r="CPG34" s="5"/>
      <c r="CPH34" s="5"/>
      <c r="CPI34" s="5"/>
      <c r="CPJ34" s="5"/>
      <c r="CPK34" s="5"/>
      <c r="CPL34" s="5"/>
      <c r="CPM34" s="5"/>
      <c r="CPN34" s="5"/>
      <c r="CPO34" s="5"/>
      <c r="CPP34" s="5"/>
      <c r="CPQ34" s="5"/>
      <c r="CPR34" s="5"/>
      <c r="CPS34" s="5"/>
      <c r="CPT34" s="5"/>
      <c r="CPU34" s="5"/>
      <c r="CPV34" s="5"/>
      <c r="CPW34" s="5"/>
      <c r="CPX34" s="5"/>
      <c r="CPY34" s="5"/>
      <c r="CPZ34" s="5"/>
      <c r="CQA34" s="5"/>
      <c r="CQB34" s="5"/>
      <c r="CQC34" s="5"/>
      <c r="CQD34" s="5"/>
      <c r="CQE34" s="5"/>
      <c r="CQF34" s="5"/>
      <c r="CQG34" s="5"/>
      <c r="CQH34" s="5"/>
      <c r="CQI34" s="5"/>
      <c r="CQJ34" s="5"/>
      <c r="CQK34" s="5"/>
      <c r="CQL34" s="5"/>
      <c r="CQM34" s="5"/>
      <c r="CQN34" s="5"/>
      <c r="CQO34" s="5"/>
      <c r="CQP34" s="5"/>
      <c r="CQQ34" s="5"/>
      <c r="CQR34" s="5"/>
      <c r="CQS34" s="5"/>
      <c r="CQT34" s="5"/>
      <c r="CQU34" s="5"/>
      <c r="CQV34" s="5"/>
      <c r="CQW34" s="5"/>
      <c r="CQX34" s="5"/>
      <c r="CQY34" s="5"/>
      <c r="CQZ34" s="5"/>
      <c r="CRA34" s="5"/>
      <c r="CRB34" s="5"/>
      <c r="CRC34" s="5"/>
      <c r="CRD34" s="5"/>
      <c r="CRE34" s="5"/>
      <c r="CRF34" s="5"/>
      <c r="CRG34" s="5"/>
      <c r="CRH34" s="5"/>
      <c r="CRI34" s="5"/>
      <c r="CRJ34" s="5"/>
      <c r="CRK34" s="5"/>
      <c r="CRL34" s="5"/>
      <c r="CRM34" s="5"/>
      <c r="CRN34" s="5"/>
      <c r="CRO34" s="5"/>
      <c r="CRP34" s="5"/>
      <c r="CRQ34" s="5"/>
      <c r="CRR34" s="5"/>
      <c r="CRS34" s="5"/>
      <c r="CRT34" s="5"/>
      <c r="CRU34" s="5"/>
      <c r="CRV34" s="5"/>
      <c r="CRW34" s="5"/>
      <c r="CRX34" s="5"/>
      <c r="CRY34" s="5"/>
      <c r="CRZ34" s="5"/>
      <c r="CSA34" s="5"/>
      <c r="CSB34" s="5"/>
      <c r="CSC34" s="5"/>
      <c r="CSD34" s="5"/>
      <c r="CSE34" s="5"/>
      <c r="CSF34" s="5"/>
      <c r="CSG34" s="5"/>
      <c r="CSH34" s="5"/>
      <c r="CSI34" s="5"/>
      <c r="CSJ34" s="5"/>
      <c r="CSK34" s="5"/>
      <c r="CSL34" s="5"/>
      <c r="CSM34" s="5"/>
      <c r="CSN34" s="5"/>
      <c r="CSO34" s="5"/>
      <c r="CSP34" s="5"/>
      <c r="CSQ34" s="5"/>
      <c r="CSR34" s="5"/>
      <c r="CSS34" s="5"/>
      <c r="CST34" s="5"/>
      <c r="CSU34" s="5"/>
      <c r="CSV34" s="5"/>
      <c r="CSW34" s="5"/>
      <c r="CSX34" s="5"/>
      <c r="CSY34" s="5"/>
      <c r="CSZ34" s="5"/>
      <c r="CTA34" s="5"/>
      <c r="CTB34" s="5"/>
      <c r="CTC34" s="5"/>
      <c r="CTD34" s="5"/>
      <c r="CTE34" s="5"/>
      <c r="CTF34" s="5"/>
      <c r="CTG34" s="5"/>
      <c r="CTH34" s="5"/>
      <c r="CTI34" s="5"/>
      <c r="CTJ34" s="5"/>
      <c r="CTK34" s="5"/>
      <c r="CTL34" s="5"/>
      <c r="CTM34" s="5"/>
      <c r="CTN34" s="5"/>
      <c r="CTO34" s="5"/>
      <c r="CTP34" s="5"/>
      <c r="CTQ34" s="5"/>
      <c r="CTR34" s="5"/>
      <c r="CTS34" s="5"/>
      <c r="CTT34" s="5"/>
      <c r="CTU34" s="5"/>
      <c r="CTV34" s="5"/>
      <c r="CTW34" s="5"/>
      <c r="CTX34" s="5"/>
      <c r="CTY34" s="5"/>
      <c r="CTZ34" s="5"/>
      <c r="CUA34" s="5"/>
      <c r="CUB34" s="5"/>
      <c r="CUC34" s="5"/>
      <c r="CUD34" s="5"/>
      <c r="CUE34" s="5"/>
      <c r="CUF34" s="5"/>
      <c r="CUG34" s="5"/>
      <c r="CUH34" s="5"/>
      <c r="CUI34" s="5"/>
      <c r="CUJ34" s="5"/>
      <c r="CUK34" s="5"/>
      <c r="CUL34" s="5"/>
      <c r="CUM34" s="5"/>
      <c r="CUN34" s="5"/>
      <c r="CUO34" s="5"/>
      <c r="CUP34" s="5"/>
      <c r="CUQ34" s="5"/>
      <c r="CUR34" s="5"/>
      <c r="CUS34" s="5"/>
      <c r="CUT34" s="5"/>
      <c r="CUU34" s="5"/>
      <c r="CUV34" s="5"/>
      <c r="CUW34" s="5"/>
      <c r="CUX34" s="5"/>
      <c r="CUY34" s="5"/>
      <c r="CUZ34" s="5"/>
      <c r="CVA34" s="5"/>
      <c r="CVB34" s="5"/>
      <c r="CVC34" s="5"/>
      <c r="CVD34" s="5"/>
      <c r="CVE34" s="5"/>
      <c r="CVF34" s="5"/>
      <c r="CVG34" s="5"/>
      <c r="CVH34" s="5"/>
      <c r="CVI34" s="5"/>
      <c r="CVJ34" s="5"/>
      <c r="CVK34" s="5"/>
      <c r="CVL34" s="5"/>
      <c r="CVM34" s="5"/>
      <c r="CVN34" s="5"/>
      <c r="CVO34" s="5"/>
      <c r="CVP34" s="5"/>
      <c r="CVQ34" s="5"/>
      <c r="CVR34" s="5"/>
      <c r="CVS34" s="5"/>
      <c r="CVT34" s="5"/>
      <c r="CVU34" s="5"/>
      <c r="CVV34" s="5"/>
      <c r="CVW34" s="5"/>
      <c r="CVX34" s="5"/>
      <c r="CVY34" s="5"/>
      <c r="CVZ34" s="5"/>
      <c r="CWA34" s="5"/>
      <c r="CWB34" s="5"/>
      <c r="CWC34" s="5"/>
      <c r="CWD34" s="5"/>
      <c r="CWE34" s="5"/>
      <c r="CWF34" s="5"/>
      <c r="CWG34" s="5"/>
      <c r="CWH34" s="5"/>
      <c r="CWI34" s="5"/>
      <c r="CWJ34" s="5"/>
      <c r="CWK34" s="5"/>
      <c r="CWL34" s="5"/>
      <c r="CWM34" s="5"/>
      <c r="CWN34" s="5"/>
      <c r="CWO34" s="5"/>
      <c r="CWP34" s="5"/>
      <c r="CWQ34" s="5"/>
      <c r="CWR34" s="5"/>
      <c r="CWS34" s="5"/>
      <c r="CWT34" s="5"/>
      <c r="CWU34" s="5"/>
      <c r="CWV34" s="5"/>
      <c r="CWW34" s="5"/>
      <c r="CWX34" s="5"/>
      <c r="CWY34" s="5"/>
      <c r="CWZ34" s="5"/>
      <c r="CXA34" s="5"/>
      <c r="CXB34" s="5"/>
      <c r="CXC34" s="5"/>
      <c r="CXD34" s="5"/>
      <c r="CXE34" s="5"/>
      <c r="CXF34" s="5"/>
      <c r="CXG34" s="5"/>
      <c r="CXH34" s="5"/>
      <c r="CXI34" s="5"/>
      <c r="CXJ34" s="5"/>
      <c r="CXK34" s="5"/>
      <c r="CXL34" s="5"/>
      <c r="CXM34" s="5"/>
      <c r="CXN34" s="5"/>
      <c r="CXO34" s="5"/>
      <c r="CXP34" s="5"/>
      <c r="CXQ34" s="5"/>
      <c r="CXR34" s="5"/>
      <c r="CXS34" s="5"/>
      <c r="CXT34" s="5"/>
      <c r="CXU34" s="5"/>
      <c r="CXV34" s="5"/>
      <c r="CXW34" s="5"/>
      <c r="CXX34" s="5"/>
      <c r="CXY34" s="5"/>
      <c r="CXZ34" s="5"/>
      <c r="CYA34" s="5"/>
      <c r="CYB34" s="5"/>
      <c r="CYC34" s="5"/>
      <c r="CYD34" s="5"/>
      <c r="CYE34" s="5"/>
      <c r="CYF34" s="5"/>
      <c r="CYG34" s="5"/>
      <c r="CYH34" s="5"/>
      <c r="CYI34" s="5"/>
      <c r="CYJ34" s="5"/>
      <c r="CYK34" s="5"/>
      <c r="CYL34" s="5"/>
      <c r="CYM34" s="5"/>
      <c r="CYN34" s="5"/>
      <c r="CYO34" s="5"/>
      <c r="CYP34" s="5"/>
      <c r="CYQ34" s="5"/>
      <c r="CYR34" s="5"/>
      <c r="CYS34" s="5"/>
      <c r="CYT34" s="5"/>
      <c r="CYU34" s="5"/>
      <c r="CYV34" s="5"/>
      <c r="CYW34" s="5"/>
      <c r="CYX34" s="5"/>
      <c r="CYY34" s="5"/>
      <c r="CYZ34" s="5"/>
      <c r="CZA34" s="5"/>
      <c r="CZB34" s="5"/>
      <c r="CZC34" s="5"/>
      <c r="CZD34" s="5"/>
      <c r="CZE34" s="5"/>
      <c r="CZF34" s="5"/>
      <c r="CZG34" s="5"/>
      <c r="CZH34" s="5"/>
      <c r="CZI34" s="5"/>
      <c r="CZJ34" s="5"/>
      <c r="CZK34" s="5"/>
      <c r="CZL34" s="5"/>
      <c r="CZM34" s="5"/>
      <c r="CZN34" s="5"/>
      <c r="CZO34" s="5"/>
      <c r="CZP34" s="5"/>
      <c r="CZQ34" s="5"/>
      <c r="CZR34" s="5"/>
      <c r="CZS34" s="5"/>
      <c r="CZT34" s="5"/>
      <c r="CZU34" s="5"/>
      <c r="CZV34" s="5"/>
      <c r="CZW34" s="5"/>
      <c r="CZX34" s="5"/>
      <c r="CZY34" s="5"/>
      <c r="CZZ34" s="5"/>
      <c r="DAA34" s="5"/>
      <c r="DAB34" s="5"/>
      <c r="DAC34" s="5"/>
      <c r="DAD34" s="5"/>
      <c r="DAE34" s="5"/>
      <c r="DAF34" s="5"/>
      <c r="DAG34" s="5"/>
      <c r="DAH34" s="5"/>
      <c r="DAI34" s="5"/>
      <c r="DAJ34" s="5"/>
      <c r="DAK34" s="5"/>
      <c r="DAL34" s="5"/>
      <c r="DAM34" s="5"/>
      <c r="DAN34" s="5"/>
      <c r="DAO34" s="5"/>
      <c r="DAP34" s="5"/>
      <c r="DAQ34" s="5"/>
      <c r="DAR34" s="5"/>
      <c r="DAS34" s="5"/>
      <c r="DAT34" s="5"/>
      <c r="DAU34" s="5"/>
      <c r="DAV34" s="5"/>
      <c r="DAW34" s="5"/>
      <c r="DAX34" s="5"/>
      <c r="DAY34" s="5"/>
      <c r="DAZ34" s="5"/>
      <c r="DBA34" s="5"/>
      <c r="DBB34" s="5"/>
      <c r="DBC34" s="5"/>
      <c r="DBD34" s="5"/>
      <c r="DBE34" s="5"/>
      <c r="DBF34" s="5"/>
      <c r="DBG34" s="5"/>
      <c r="DBH34" s="5"/>
      <c r="DBI34" s="5"/>
      <c r="DBJ34" s="5"/>
      <c r="DBK34" s="5"/>
      <c r="DBL34" s="5"/>
      <c r="DBM34" s="5"/>
      <c r="DBN34" s="5"/>
      <c r="DBO34" s="5"/>
      <c r="DBP34" s="5"/>
      <c r="DBQ34" s="5"/>
      <c r="DBR34" s="5"/>
      <c r="DBS34" s="5"/>
      <c r="DBT34" s="5"/>
      <c r="DBU34" s="5"/>
      <c r="DBV34" s="5"/>
      <c r="DBW34" s="5"/>
      <c r="DBX34" s="5"/>
      <c r="DBY34" s="5"/>
      <c r="DBZ34" s="5"/>
      <c r="DCA34" s="5"/>
      <c r="DCB34" s="5"/>
      <c r="DCC34" s="5"/>
      <c r="DCD34" s="5"/>
      <c r="DCE34" s="5"/>
      <c r="DCF34" s="5"/>
      <c r="DCG34" s="5"/>
      <c r="DCH34" s="5"/>
      <c r="DCI34" s="5"/>
      <c r="DCJ34" s="5"/>
      <c r="DCK34" s="5"/>
      <c r="DCL34" s="5"/>
      <c r="DCM34" s="5"/>
      <c r="DCN34" s="5"/>
      <c r="DCO34" s="5"/>
      <c r="DCP34" s="5"/>
      <c r="DCQ34" s="5"/>
      <c r="DCR34" s="5"/>
      <c r="DCS34" s="5"/>
      <c r="DCT34" s="5"/>
      <c r="DCU34" s="5"/>
      <c r="DCV34" s="5"/>
      <c r="DCW34" s="5"/>
      <c r="DCX34" s="5"/>
      <c r="DCY34" s="5"/>
      <c r="DCZ34" s="5"/>
      <c r="DDA34" s="5"/>
      <c r="DDB34" s="5"/>
      <c r="DDC34" s="5"/>
      <c r="DDD34" s="5"/>
      <c r="DDE34" s="5"/>
      <c r="DDF34" s="5"/>
      <c r="DDG34" s="5"/>
      <c r="DDH34" s="5"/>
      <c r="DDI34" s="5"/>
      <c r="DDJ34" s="5"/>
      <c r="DDK34" s="5"/>
      <c r="DDL34" s="5"/>
      <c r="DDM34" s="5"/>
      <c r="DDN34" s="5"/>
      <c r="DDO34" s="5"/>
      <c r="DDP34" s="5"/>
      <c r="DDQ34" s="5"/>
      <c r="DDR34" s="5"/>
      <c r="DDS34" s="5"/>
      <c r="DDT34" s="5"/>
      <c r="DDU34" s="5"/>
      <c r="DDV34" s="5"/>
      <c r="DDW34" s="5"/>
      <c r="DDX34" s="5"/>
      <c r="DDY34" s="5"/>
      <c r="DDZ34" s="5"/>
      <c r="DEA34" s="5"/>
      <c r="DEB34" s="5"/>
      <c r="DEC34" s="5"/>
      <c r="DED34" s="5"/>
      <c r="DEE34" s="5"/>
      <c r="DEF34" s="5"/>
      <c r="DEG34" s="5"/>
      <c r="DEH34" s="5"/>
      <c r="DEI34" s="5"/>
      <c r="DEJ34" s="5"/>
      <c r="DEK34" s="5"/>
      <c r="DEL34" s="5"/>
      <c r="DEM34" s="5"/>
      <c r="DEN34" s="5"/>
      <c r="DEO34" s="5"/>
      <c r="DEP34" s="5"/>
      <c r="DEQ34" s="5"/>
      <c r="DER34" s="5"/>
      <c r="DES34" s="5"/>
      <c r="DET34" s="5"/>
      <c r="DEU34" s="5"/>
      <c r="DEV34" s="5"/>
      <c r="DEW34" s="5"/>
      <c r="DEX34" s="5"/>
      <c r="DEY34" s="5"/>
      <c r="DEZ34" s="5"/>
      <c r="DFA34" s="5"/>
      <c r="DFB34" s="5"/>
      <c r="DFC34" s="5"/>
      <c r="DFD34" s="5"/>
      <c r="DFE34" s="5"/>
      <c r="DFF34" s="5"/>
      <c r="DFG34" s="5"/>
      <c r="DFH34" s="5"/>
      <c r="DFI34" s="5"/>
      <c r="DFJ34" s="5"/>
      <c r="DFK34" s="5"/>
      <c r="DFL34" s="5"/>
      <c r="DFM34" s="5"/>
      <c r="DFN34" s="5"/>
      <c r="DFO34" s="5"/>
      <c r="DFP34" s="5"/>
      <c r="DFQ34" s="5"/>
      <c r="DFR34" s="5"/>
      <c r="DFS34" s="5"/>
      <c r="DFT34" s="5"/>
      <c r="DFU34" s="5"/>
      <c r="DFV34" s="5"/>
      <c r="DFW34" s="5"/>
      <c r="DFX34" s="5"/>
      <c r="DFY34" s="5"/>
      <c r="DFZ34" s="5"/>
      <c r="DGA34" s="5"/>
      <c r="DGB34" s="5"/>
      <c r="DGC34" s="5"/>
      <c r="DGD34" s="5"/>
      <c r="DGE34" s="5"/>
      <c r="DGF34" s="5"/>
      <c r="DGG34" s="5"/>
      <c r="DGH34" s="5"/>
      <c r="DGI34" s="5"/>
      <c r="DGJ34" s="5"/>
      <c r="DGK34" s="5"/>
      <c r="DGL34" s="5"/>
      <c r="DGM34" s="5"/>
      <c r="DGN34" s="5"/>
      <c r="DGO34" s="5"/>
      <c r="DGP34" s="5"/>
      <c r="DGQ34" s="5"/>
      <c r="DGR34" s="5"/>
      <c r="DGS34" s="5"/>
      <c r="DGT34" s="5"/>
      <c r="DGU34" s="5"/>
      <c r="DGV34" s="5"/>
      <c r="DGW34" s="5"/>
      <c r="DGX34" s="5"/>
      <c r="DGY34" s="5"/>
      <c r="DGZ34" s="5"/>
      <c r="DHA34" s="5"/>
      <c r="DHB34" s="5"/>
      <c r="DHC34" s="5"/>
      <c r="DHD34" s="5"/>
      <c r="DHE34" s="5"/>
      <c r="DHF34" s="5"/>
      <c r="DHG34" s="5"/>
      <c r="DHH34" s="5"/>
      <c r="DHI34" s="5"/>
      <c r="DHJ34" s="5"/>
      <c r="DHK34" s="5"/>
      <c r="DHL34" s="5"/>
      <c r="DHM34" s="5"/>
      <c r="DHN34" s="5"/>
      <c r="DHO34" s="5"/>
      <c r="DHP34" s="5"/>
      <c r="DHQ34" s="5"/>
      <c r="DHR34" s="5"/>
      <c r="DHS34" s="5"/>
      <c r="DHT34" s="5"/>
      <c r="DHU34" s="5"/>
      <c r="DHV34" s="5"/>
      <c r="DHW34" s="5"/>
      <c r="DHX34" s="5"/>
      <c r="DHY34" s="5"/>
      <c r="DHZ34" s="5"/>
      <c r="DIA34" s="5"/>
      <c r="DIB34" s="5"/>
      <c r="DIC34" s="5"/>
      <c r="DID34" s="5"/>
      <c r="DIE34" s="5"/>
      <c r="DIF34" s="5"/>
      <c r="DIG34" s="5"/>
      <c r="DIH34" s="5"/>
      <c r="DII34" s="5"/>
      <c r="DIJ34" s="5"/>
      <c r="DIK34" s="5"/>
      <c r="DIL34" s="5"/>
      <c r="DIM34" s="5"/>
      <c r="DIN34" s="5"/>
      <c r="DIO34" s="5"/>
      <c r="DIP34" s="5"/>
      <c r="DIQ34" s="5"/>
      <c r="DIR34" s="5"/>
      <c r="DIS34" s="5"/>
      <c r="DIT34" s="5"/>
      <c r="DIU34" s="5"/>
      <c r="DIV34" s="5"/>
      <c r="DIW34" s="5"/>
      <c r="DIX34" s="5"/>
      <c r="DIY34" s="5"/>
      <c r="DIZ34" s="5"/>
      <c r="DJA34" s="5"/>
      <c r="DJB34" s="5"/>
      <c r="DJC34" s="5"/>
      <c r="DJD34" s="5"/>
      <c r="DJE34" s="5"/>
      <c r="DJF34" s="5"/>
      <c r="DJG34" s="5"/>
      <c r="DJH34" s="5"/>
      <c r="DJI34" s="5"/>
      <c r="DJJ34" s="5"/>
      <c r="DJK34" s="5"/>
      <c r="DJL34" s="5"/>
      <c r="DJM34" s="5"/>
      <c r="DJN34" s="5"/>
      <c r="DJO34" s="5"/>
      <c r="DJP34" s="5"/>
      <c r="DJQ34" s="5"/>
      <c r="DJR34" s="5"/>
      <c r="DJS34" s="5"/>
      <c r="DJT34" s="5"/>
      <c r="DJU34" s="5"/>
      <c r="DJV34" s="5"/>
      <c r="DJW34" s="5"/>
      <c r="DJX34" s="5"/>
      <c r="DJY34" s="5"/>
      <c r="DJZ34" s="5"/>
      <c r="DKA34" s="5"/>
      <c r="DKB34" s="5"/>
      <c r="DKC34" s="5"/>
      <c r="DKD34" s="5"/>
      <c r="DKE34" s="5"/>
      <c r="DKF34" s="5"/>
      <c r="DKG34" s="5"/>
      <c r="DKH34" s="5"/>
      <c r="DKI34" s="5"/>
      <c r="DKJ34" s="5"/>
      <c r="DKK34" s="5"/>
      <c r="DKL34" s="5"/>
      <c r="DKM34" s="5"/>
      <c r="DKN34" s="5"/>
      <c r="DKO34" s="5"/>
      <c r="DKP34" s="5"/>
      <c r="DKQ34" s="5"/>
      <c r="DKR34" s="5"/>
      <c r="DKS34" s="5"/>
      <c r="DKT34" s="5"/>
      <c r="DKU34" s="5"/>
      <c r="DKV34" s="5"/>
      <c r="DKW34" s="5"/>
      <c r="DKX34" s="5"/>
      <c r="DKY34" s="5"/>
      <c r="DKZ34" s="5"/>
      <c r="DLA34" s="5"/>
      <c r="DLB34" s="5"/>
      <c r="DLC34" s="5"/>
      <c r="DLD34" s="5"/>
      <c r="DLE34" s="5"/>
      <c r="DLF34" s="5"/>
      <c r="DLG34" s="5"/>
      <c r="DLH34" s="5"/>
      <c r="DLI34" s="5"/>
      <c r="DLJ34" s="5"/>
      <c r="DLK34" s="5"/>
      <c r="DLL34" s="5"/>
      <c r="DLM34" s="5"/>
      <c r="DLN34" s="5"/>
      <c r="DLO34" s="5"/>
      <c r="DLP34" s="5"/>
      <c r="DLQ34" s="5"/>
      <c r="DLR34" s="5"/>
      <c r="DLS34" s="5"/>
      <c r="DLT34" s="5"/>
      <c r="DLU34" s="5"/>
      <c r="DLV34" s="5"/>
      <c r="DLW34" s="5"/>
      <c r="DLX34" s="5"/>
      <c r="DLY34" s="5"/>
      <c r="DLZ34" s="5"/>
      <c r="DMA34" s="5"/>
      <c r="DMB34" s="5"/>
      <c r="DMC34" s="5"/>
      <c r="DMD34" s="5"/>
      <c r="DME34" s="5"/>
      <c r="DMF34" s="5"/>
      <c r="DMG34" s="5"/>
      <c r="DMH34" s="5"/>
      <c r="DMI34" s="5"/>
      <c r="DMJ34" s="5"/>
      <c r="DMK34" s="5"/>
      <c r="DML34" s="5"/>
      <c r="DMM34" s="5"/>
      <c r="DMN34" s="5"/>
      <c r="DMO34" s="5"/>
      <c r="DMP34" s="5"/>
      <c r="DMQ34" s="5"/>
      <c r="DMR34" s="5"/>
      <c r="DMS34" s="5"/>
      <c r="DMT34" s="5"/>
      <c r="DMU34" s="5"/>
      <c r="DMV34" s="5"/>
      <c r="DMW34" s="5"/>
      <c r="DMX34" s="5"/>
      <c r="DMY34" s="5"/>
      <c r="DMZ34" s="5"/>
      <c r="DNA34" s="5"/>
      <c r="DNB34" s="5"/>
      <c r="DNC34" s="5"/>
      <c r="DND34" s="5"/>
      <c r="DNE34" s="5"/>
      <c r="DNF34" s="5"/>
      <c r="DNG34" s="5"/>
      <c r="DNH34" s="5"/>
      <c r="DNI34" s="5"/>
      <c r="DNJ34" s="5"/>
      <c r="DNK34" s="5"/>
      <c r="DNL34" s="5"/>
      <c r="DNM34" s="5"/>
      <c r="DNN34" s="5"/>
      <c r="DNO34" s="5"/>
      <c r="DNP34" s="5"/>
      <c r="DNQ34" s="5"/>
      <c r="DNR34" s="5"/>
      <c r="DNS34" s="5"/>
      <c r="DNT34" s="5"/>
      <c r="DNU34" s="5"/>
      <c r="DNV34" s="5"/>
      <c r="DNW34" s="5"/>
      <c r="DNX34" s="5"/>
      <c r="DNY34" s="5"/>
      <c r="DNZ34" s="5"/>
      <c r="DOA34" s="5"/>
      <c r="DOB34" s="5"/>
      <c r="DOC34" s="5"/>
      <c r="DOD34" s="5"/>
      <c r="DOE34" s="5"/>
      <c r="DOF34" s="5"/>
      <c r="DOG34" s="5"/>
      <c r="DOH34" s="5"/>
      <c r="DOI34" s="5"/>
      <c r="DOJ34" s="5"/>
      <c r="DOK34" s="5"/>
      <c r="DOL34" s="5"/>
      <c r="DOM34" s="5"/>
      <c r="DON34" s="5"/>
      <c r="DOO34" s="5"/>
      <c r="DOP34" s="5"/>
      <c r="DOQ34" s="5"/>
      <c r="DOR34" s="5"/>
      <c r="DOS34" s="5"/>
      <c r="DOT34" s="5"/>
      <c r="DOU34" s="5"/>
      <c r="DOV34" s="5"/>
      <c r="DOW34" s="5"/>
      <c r="DOX34" s="5"/>
      <c r="DOY34" s="5"/>
      <c r="DOZ34" s="5"/>
      <c r="DPA34" s="5"/>
      <c r="DPB34" s="5"/>
      <c r="DPC34" s="5"/>
      <c r="DPD34" s="5"/>
      <c r="DPE34" s="5"/>
      <c r="DPF34" s="5"/>
      <c r="DPG34" s="5"/>
      <c r="DPH34" s="5"/>
      <c r="DPI34" s="5"/>
      <c r="DPJ34" s="5"/>
      <c r="DPK34" s="5"/>
      <c r="DPL34" s="5"/>
      <c r="DPM34" s="5"/>
      <c r="DPN34" s="5"/>
      <c r="DPO34" s="5"/>
      <c r="DPP34" s="5"/>
      <c r="DPQ34" s="5"/>
      <c r="DPR34" s="5"/>
      <c r="DPS34" s="5"/>
      <c r="DPT34" s="5"/>
      <c r="DPU34" s="5"/>
      <c r="DPV34" s="5"/>
      <c r="DPW34" s="5"/>
      <c r="DPX34" s="5"/>
      <c r="DPY34" s="5"/>
      <c r="DPZ34" s="5"/>
      <c r="DQA34" s="5"/>
      <c r="DQB34" s="5"/>
      <c r="DQC34" s="5"/>
      <c r="DQD34" s="5"/>
      <c r="DQE34" s="5"/>
      <c r="DQF34" s="5"/>
      <c r="DQG34" s="5"/>
      <c r="DQH34" s="5"/>
      <c r="DQI34" s="5"/>
      <c r="DQJ34" s="5"/>
      <c r="DQK34" s="5"/>
      <c r="DQL34" s="5"/>
      <c r="DQM34" s="5"/>
      <c r="DQN34" s="5"/>
      <c r="DQO34" s="5"/>
      <c r="DQP34" s="5"/>
      <c r="DQQ34" s="5"/>
      <c r="DQR34" s="5"/>
      <c r="DQS34" s="5"/>
      <c r="DQT34" s="5"/>
      <c r="DQU34" s="5"/>
      <c r="DQV34" s="5"/>
      <c r="DQW34" s="5"/>
      <c r="DQX34" s="5"/>
      <c r="DQY34" s="5"/>
      <c r="DQZ34" s="5"/>
      <c r="DRA34" s="5"/>
      <c r="DRB34" s="5"/>
      <c r="DRC34" s="5"/>
      <c r="DRD34" s="5"/>
      <c r="DRE34" s="5"/>
      <c r="DRF34" s="5"/>
      <c r="DRG34" s="5"/>
      <c r="DRH34" s="5"/>
      <c r="DRI34" s="5"/>
      <c r="DRJ34" s="5"/>
      <c r="DRK34" s="5"/>
      <c r="DRL34" s="5"/>
      <c r="DRM34" s="5"/>
      <c r="DRN34" s="5"/>
      <c r="DRO34" s="5"/>
      <c r="DRP34" s="5"/>
      <c r="DRQ34" s="5"/>
      <c r="DRR34" s="5"/>
      <c r="DRS34" s="5"/>
      <c r="DRT34" s="5"/>
      <c r="DRU34" s="5"/>
      <c r="DRV34" s="5"/>
      <c r="DRW34" s="5"/>
      <c r="DRX34" s="5"/>
      <c r="DRY34" s="5"/>
      <c r="DRZ34" s="5"/>
      <c r="DSA34" s="5"/>
      <c r="DSB34" s="5"/>
      <c r="DSC34" s="5"/>
      <c r="DSD34" s="5"/>
      <c r="DSE34" s="5"/>
      <c r="DSF34" s="5"/>
      <c r="DSG34" s="5"/>
      <c r="DSH34" s="5"/>
      <c r="DSI34" s="5"/>
      <c r="DSJ34" s="5"/>
      <c r="DSK34" s="5"/>
      <c r="DSL34" s="5"/>
      <c r="DSM34" s="5"/>
      <c r="DSN34" s="5"/>
      <c r="DSO34" s="5"/>
      <c r="DSP34" s="5"/>
      <c r="DSQ34" s="5"/>
      <c r="DSR34" s="5"/>
      <c r="DSS34" s="5"/>
      <c r="DST34" s="5"/>
      <c r="DSU34" s="5"/>
      <c r="DSV34" s="5"/>
      <c r="DSW34" s="5"/>
      <c r="DSX34" s="5"/>
      <c r="DSY34" s="5"/>
      <c r="DSZ34" s="5"/>
      <c r="DTA34" s="5"/>
      <c r="DTB34" s="5"/>
      <c r="DTC34" s="5"/>
      <c r="DTD34" s="5"/>
      <c r="DTE34" s="5"/>
      <c r="DTF34" s="5"/>
      <c r="DTG34" s="5"/>
      <c r="DTH34" s="5"/>
      <c r="DTI34" s="5"/>
      <c r="DTJ34" s="5"/>
      <c r="DTK34" s="5"/>
      <c r="DTL34" s="5"/>
      <c r="DTM34" s="5"/>
      <c r="DTN34" s="5"/>
      <c r="DTO34" s="5"/>
      <c r="DTP34" s="5"/>
      <c r="DTQ34" s="5"/>
      <c r="DTR34" s="5"/>
      <c r="DTS34" s="5"/>
      <c r="DTT34" s="5"/>
      <c r="DTU34" s="5"/>
      <c r="DTV34" s="5"/>
      <c r="DTW34" s="5"/>
      <c r="DTX34" s="5"/>
      <c r="DTY34" s="5"/>
      <c r="DTZ34" s="5"/>
      <c r="DUA34" s="5"/>
      <c r="DUB34" s="5"/>
      <c r="DUC34" s="5"/>
      <c r="DUD34" s="5"/>
      <c r="DUE34" s="5"/>
      <c r="DUF34" s="5"/>
      <c r="DUG34" s="5"/>
      <c r="DUH34" s="5"/>
      <c r="DUI34" s="5"/>
      <c r="DUJ34" s="5"/>
      <c r="DUK34" s="5"/>
      <c r="DUL34" s="5"/>
      <c r="DUM34" s="5"/>
      <c r="DUN34" s="5"/>
      <c r="DUO34" s="5"/>
      <c r="DUP34" s="5"/>
      <c r="DUQ34" s="5"/>
      <c r="DUR34" s="5"/>
      <c r="DUS34" s="5"/>
      <c r="DUT34" s="5"/>
      <c r="DUU34" s="5"/>
      <c r="DUV34" s="5"/>
      <c r="DUW34" s="5"/>
      <c r="DUX34" s="5"/>
      <c r="DUY34" s="5"/>
      <c r="DUZ34" s="5"/>
      <c r="DVA34" s="5"/>
      <c r="DVB34" s="5"/>
      <c r="DVC34" s="5"/>
      <c r="DVD34" s="5"/>
      <c r="DVE34" s="5"/>
      <c r="DVF34" s="5"/>
      <c r="DVG34" s="5"/>
      <c r="DVH34" s="5"/>
      <c r="DVI34" s="5"/>
      <c r="DVJ34" s="5"/>
      <c r="DVK34" s="5"/>
      <c r="DVL34" s="5"/>
      <c r="DVM34" s="5"/>
      <c r="DVN34" s="5"/>
      <c r="DVO34" s="5"/>
      <c r="DVP34" s="5"/>
      <c r="DVQ34" s="5"/>
      <c r="DVR34" s="5"/>
      <c r="DVS34" s="5"/>
      <c r="DVT34" s="5"/>
      <c r="DVU34" s="5"/>
      <c r="DVV34" s="5"/>
      <c r="DVW34" s="5"/>
      <c r="DVX34" s="5"/>
      <c r="DVY34" s="5"/>
      <c r="DVZ34" s="5"/>
      <c r="DWA34" s="5"/>
      <c r="DWB34" s="5"/>
      <c r="DWC34" s="5"/>
      <c r="DWD34" s="5"/>
      <c r="DWE34" s="5"/>
      <c r="DWF34" s="5"/>
      <c r="DWG34" s="5"/>
      <c r="DWH34" s="5"/>
      <c r="DWI34" s="5"/>
      <c r="DWJ34" s="5"/>
      <c r="DWK34" s="5"/>
      <c r="DWL34" s="5"/>
      <c r="DWM34" s="5"/>
      <c r="DWN34" s="5"/>
      <c r="DWO34" s="5"/>
      <c r="DWP34" s="5"/>
      <c r="DWQ34" s="5"/>
      <c r="DWR34" s="5"/>
      <c r="DWS34" s="5"/>
      <c r="DWT34" s="5"/>
      <c r="DWU34" s="5"/>
      <c r="DWV34" s="5"/>
      <c r="DWW34" s="5"/>
      <c r="DWX34" s="5"/>
      <c r="DWY34" s="5"/>
      <c r="DWZ34" s="5"/>
      <c r="DXA34" s="5"/>
      <c r="DXB34" s="5"/>
      <c r="DXC34" s="5"/>
      <c r="DXD34" s="5"/>
      <c r="DXE34" s="5"/>
      <c r="DXF34" s="5"/>
      <c r="DXG34" s="5"/>
      <c r="DXH34" s="5"/>
      <c r="DXI34" s="5"/>
      <c r="DXJ34" s="5"/>
      <c r="DXK34" s="5"/>
      <c r="DXL34" s="5"/>
      <c r="DXM34" s="5"/>
      <c r="DXN34" s="5"/>
      <c r="DXO34" s="5"/>
      <c r="DXP34" s="5"/>
      <c r="DXQ34" s="5"/>
      <c r="DXR34" s="5"/>
      <c r="DXS34" s="5"/>
      <c r="DXT34" s="5"/>
      <c r="DXU34" s="5"/>
      <c r="DXV34" s="5"/>
      <c r="DXW34" s="5"/>
      <c r="DXX34" s="5"/>
      <c r="DXY34" s="5"/>
      <c r="DXZ34" s="5"/>
      <c r="DYA34" s="5"/>
      <c r="DYB34" s="5"/>
      <c r="DYC34" s="5"/>
      <c r="DYD34" s="5"/>
      <c r="DYE34" s="5"/>
      <c r="DYF34" s="5"/>
      <c r="DYG34" s="5"/>
      <c r="DYH34" s="5"/>
      <c r="DYI34" s="5"/>
      <c r="DYJ34" s="5"/>
      <c r="DYK34" s="5"/>
      <c r="DYL34" s="5"/>
      <c r="DYM34" s="5"/>
      <c r="DYN34" s="5"/>
      <c r="DYO34" s="5"/>
      <c r="DYP34" s="5"/>
      <c r="DYQ34" s="5"/>
      <c r="DYR34" s="5"/>
      <c r="DYS34" s="5"/>
      <c r="DYT34" s="5"/>
      <c r="DYU34" s="5"/>
      <c r="DYV34" s="5"/>
      <c r="DYW34" s="5"/>
      <c r="DYX34" s="5"/>
      <c r="DYY34" s="5"/>
      <c r="DYZ34" s="5"/>
      <c r="DZA34" s="5"/>
      <c r="DZB34" s="5"/>
      <c r="DZC34" s="5"/>
      <c r="DZD34" s="5"/>
      <c r="DZE34" s="5"/>
      <c r="DZF34" s="5"/>
      <c r="DZG34" s="5"/>
      <c r="DZH34" s="5"/>
      <c r="DZI34" s="5"/>
      <c r="DZJ34" s="5"/>
      <c r="DZK34" s="5"/>
      <c r="DZL34" s="5"/>
      <c r="DZM34" s="5"/>
      <c r="DZN34" s="5"/>
      <c r="DZO34" s="5"/>
      <c r="DZP34" s="5"/>
      <c r="DZQ34" s="5"/>
      <c r="DZR34" s="5"/>
      <c r="DZS34" s="5"/>
      <c r="DZT34" s="5"/>
      <c r="DZU34" s="5"/>
      <c r="DZV34" s="5"/>
      <c r="DZW34" s="5"/>
      <c r="DZX34" s="5"/>
      <c r="DZY34" s="5"/>
      <c r="DZZ34" s="5"/>
      <c r="EAA34" s="5"/>
      <c r="EAB34" s="5"/>
      <c r="EAC34" s="5"/>
      <c r="EAD34" s="5"/>
      <c r="EAE34" s="5"/>
      <c r="EAF34" s="5"/>
      <c r="EAG34" s="5"/>
      <c r="EAH34" s="5"/>
      <c r="EAI34" s="5"/>
      <c r="EAJ34" s="5"/>
      <c r="EAK34" s="5"/>
      <c r="EAL34" s="5"/>
      <c r="EAM34" s="5"/>
      <c r="EAN34" s="5"/>
      <c r="EAO34" s="5"/>
      <c r="EAP34" s="5"/>
      <c r="EAQ34" s="5"/>
      <c r="EAR34" s="5"/>
      <c r="EAS34" s="5"/>
      <c r="EAT34" s="5"/>
      <c r="EAU34" s="5"/>
      <c r="EAV34" s="5"/>
      <c r="EAW34" s="5"/>
      <c r="EAX34" s="5"/>
      <c r="EAY34" s="5"/>
      <c r="EAZ34" s="5"/>
      <c r="EBA34" s="5"/>
      <c r="EBB34" s="5"/>
      <c r="EBC34" s="5"/>
      <c r="EBD34" s="5"/>
      <c r="EBE34" s="5"/>
      <c r="EBF34" s="5"/>
      <c r="EBG34" s="5"/>
      <c r="EBH34" s="5"/>
      <c r="EBI34" s="5"/>
      <c r="EBJ34" s="5"/>
      <c r="EBK34" s="5"/>
      <c r="EBL34" s="5"/>
      <c r="EBM34" s="5"/>
      <c r="EBN34" s="5"/>
      <c r="EBO34" s="5"/>
      <c r="EBP34" s="5"/>
      <c r="EBQ34" s="5"/>
      <c r="EBR34" s="5"/>
      <c r="EBS34" s="5"/>
      <c r="EBT34" s="5"/>
      <c r="EBU34" s="5"/>
      <c r="EBV34" s="5"/>
      <c r="EBW34" s="5"/>
      <c r="EBX34" s="5"/>
      <c r="EBY34" s="5"/>
      <c r="EBZ34" s="5"/>
      <c r="ECA34" s="5"/>
      <c r="ECB34" s="5"/>
      <c r="ECC34" s="5"/>
      <c r="ECD34" s="5"/>
      <c r="ECE34" s="5"/>
      <c r="ECF34" s="5"/>
      <c r="ECG34" s="5"/>
      <c r="ECH34" s="5"/>
      <c r="ECI34" s="5"/>
      <c r="ECJ34" s="5"/>
      <c r="ECK34" s="5"/>
      <c r="ECL34" s="5"/>
      <c r="ECM34" s="5"/>
      <c r="ECN34" s="5"/>
      <c r="ECO34" s="5"/>
      <c r="ECP34" s="5"/>
      <c r="ECQ34" s="5"/>
      <c r="ECR34" s="5"/>
      <c r="ECS34" s="5"/>
      <c r="ECT34" s="5"/>
      <c r="ECU34" s="5"/>
      <c r="ECV34" s="5"/>
      <c r="ECW34" s="5"/>
      <c r="ECX34" s="5"/>
      <c r="ECY34" s="5"/>
      <c r="ECZ34" s="5"/>
      <c r="EDA34" s="5"/>
      <c r="EDB34" s="5"/>
      <c r="EDC34" s="5"/>
      <c r="EDD34" s="5"/>
      <c r="EDE34" s="5"/>
      <c r="EDF34" s="5"/>
      <c r="EDG34" s="5"/>
      <c r="EDH34" s="5"/>
      <c r="EDI34" s="5"/>
      <c r="EDJ34" s="5"/>
      <c r="EDK34" s="5"/>
      <c r="EDL34" s="5"/>
      <c r="EDM34" s="5"/>
      <c r="EDN34" s="5"/>
      <c r="EDO34" s="5"/>
      <c r="EDP34" s="5"/>
      <c r="EDQ34" s="5"/>
      <c r="EDR34" s="5"/>
      <c r="EDS34" s="5"/>
      <c r="EDT34" s="5"/>
      <c r="EDU34" s="5"/>
      <c r="EDV34" s="5"/>
      <c r="EDW34" s="5"/>
      <c r="EDX34" s="5"/>
      <c r="EDY34" s="5"/>
      <c r="EDZ34" s="5"/>
      <c r="EEA34" s="5"/>
      <c r="EEB34" s="5"/>
      <c r="EEC34" s="5"/>
      <c r="EED34" s="5"/>
      <c r="EEE34" s="5"/>
      <c r="EEF34" s="5"/>
      <c r="EEG34" s="5"/>
      <c r="EEH34" s="5"/>
      <c r="EEI34" s="5"/>
      <c r="EEJ34" s="5"/>
      <c r="EEK34" s="5"/>
      <c r="EEL34" s="5"/>
      <c r="EEM34" s="5"/>
      <c r="EEN34" s="5"/>
      <c r="EEO34" s="5"/>
      <c r="EEP34" s="5"/>
      <c r="EEQ34" s="5"/>
      <c r="EER34" s="5"/>
      <c r="EES34" s="5"/>
      <c r="EET34" s="5"/>
      <c r="EEU34" s="5"/>
      <c r="EEV34" s="5"/>
      <c r="EEW34" s="5"/>
      <c r="EEX34" s="5"/>
      <c r="EEY34" s="5"/>
      <c r="EEZ34" s="5"/>
      <c r="EFA34" s="5"/>
      <c r="EFB34" s="5"/>
      <c r="EFC34" s="5"/>
      <c r="EFD34" s="5"/>
      <c r="EFE34" s="5"/>
      <c r="EFF34" s="5"/>
      <c r="EFG34" s="5"/>
      <c r="EFH34" s="5"/>
      <c r="EFI34" s="5"/>
      <c r="EFJ34" s="5"/>
      <c r="EFK34" s="5"/>
      <c r="EFL34" s="5"/>
      <c r="EFM34" s="5"/>
      <c r="EFN34" s="5"/>
      <c r="EFO34" s="5"/>
      <c r="EFP34" s="5"/>
      <c r="EFQ34" s="5"/>
      <c r="EFR34" s="5"/>
      <c r="EFS34" s="5"/>
      <c r="EFT34" s="5"/>
      <c r="EFU34" s="5"/>
      <c r="EFV34" s="5"/>
      <c r="EFW34" s="5"/>
      <c r="EFX34" s="5"/>
      <c r="EFY34" s="5"/>
      <c r="EFZ34" s="5"/>
      <c r="EGA34" s="5"/>
      <c r="EGB34" s="5"/>
      <c r="EGC34" s="5"/>
      <c r="EGD34" s="5"/>
      <c r="EGE34" s="5"/>
      <c r="EGF34" s="5"/>
      <c r="EGG34" s="5"/>
      <c r="EGH34" s="5"/>
      <c r="EGI34" s="5"/>
      <c r="EGJ34" s="5"/>
      <c r="EGK34" s="5"/>
      <c r="EGL34" s="5"/>
      <c r="EGM34" s="5"/>
      <c r="EGN34" s="5"/>
      <c r="EGO34" s="5"/>
      <c r="EGP34" s="5"/>
      <c r="EGQ34" s="5"/>
      <c r="EGR34" s="5"/>
      <c r="EGS34" s="5"/>
      <c r="EGT34" s="5"/>
      <c r="EGU34" s="5"/>
      <c r="EGV34" s="5"/>
      <c r="EGW34" s="5"/>
      <c r="EGX34" s="5"/>
      <c r="EGY34" s="5"/>
      <c r="EGZ34" s="5"/>
      <c r="EHA34" s="5"/>
      <c r="EHB34" s="5"/>
      <c r="EHC34" s="5"/>
      <c r="EHD34" s="5"/>
      <c r="EHE34" s="5"/>
      <c r="EHF34" s="5"/>
      <c r="EHG34" s="5"/>
      <c r="EHH34" s="5"/>
      <c r="EHI34" s="5"/>
      <c r="EHJ34" s="5"/>
      <c r="EHK34" s="5"/>
      <c r="EHL34" s="5"/>
      <c r="EHM34" s="5"/>
      <c r="EHN34" s="5"/>
      <c r="EHO34" s="5"/>
      <c r="EHP34" s="5"/>
      <c r="EHQ34" s="5"/>
      <c r="EHR34" s="5"/>
      <c r="EHS34" s="5"/>
      <c r="EHT34" s="5"/>
      <c r="EHU34" s="5"/>
      <c r="EHV34" s="5"/>
      <c r="EHW34" s="5"/>
      <c r="EHX34" s="5"/>
      <c r="EHY34" s="5"/>
      <c r="EHZ34" s="5"/>
      <c r="EIA34" s="5"/>
      <c r="EIB34" s="5"/>
      <c r="EIC34" s="5"/>
      <c r="EID34" s="5"/>
      <c r="EIE34" s="5"/>
      <c r="EIF34" s="5"/>
      <c r="EIG34" s="5"/>
      <c r="EIH34" s="5"/>
      <c r="EII34" s="5"/>
      <c r="EIJ34" s="5"/>
      <c r="EIK34" s="5"/>
      <c r="EIL34" s="5"/>
      <c r="EIM34" s="5"/>
      <c r="EIN34" s="5"/>
      <c r="EIO34" s="5"/>
      <c r="EIP34" s="5"/>
      <c r="EIQ34" s="5"/>
      <c r="EIR34" s="5"/>
      <c r="EIS34" s="5"/>
      <c r="EIT34" s="5"/>
      <c r="EIU34" s="5"/>
      <c r="EIV34" s="5"/>
      <c r="EIW34" s="5"/>
      <c r="EIX34" s="5"/>
      <c r="EIY34" s="5"/>
      <c r="EIZ34" s="5"/>
      <c r="EJA34" s="5"/>
      <c r="EJB34" s="5"/>
      <c r="EJC34" s="5"/>
      <c r="EJD34" s="5"/>
      <c r="EJE34" s="5"/>
      <c r="EJF34" s="5"/>
      <c r="EJG34" s="5"/>
      <c r="EJH34" s="5"/>
      <c r="EJI34" s="5"/>
      <c r="EJJ34" s="5"/>
      <c r="EJK34" s="5"/>
      <c r="EJL34" s="5"/>
      <c r="EJM34" s="5"/>
      <c r="EJN34" s="5"/>
      <c r="EJO34" s="5"/>
      <c r="EJP34" s="5"/>
      <c r="EJQ34" s="5"/>
      <c r="EJR34" s="5"/>
      <c r="EJS34" s="5"/>
      <c r="EJT34" s="5"/>
      <c r="EJU34" s="5"/>
      <c r="EJV34" s="5"/>
      <c r="EJW34" s="5"/>
      <c r="EJX34" s="5"/>
      <c r="EJY34" s="5"/>
      <c r="EJZ34" s="5"/>
      <c r="EKA34" s="5"/>
      <c r="EKB34" s="5"/>
      <c r="EKC34" s="5"/>
      <c r="EKD34" s="5"/>
      <c r="EKE34" s="5"/>
      <c r="EKF34" s="5"/>
      <c r="EKG34" s="5"/>
      <c r="EKH34" s="5"/>
      <c r="EKI34" s="5"/>
      <c r="EKJ34" s="5"/>
      <c r="EKK34" s="5"/>
      <c r="EKL34" s="5"/>
      <c r="EKM34" s="5"/>
      <c r="EKN34" s="5"/>
      <c r="EKO34" s="5"/>
      <c r="EKP34" s="5"/>
      <c r="EKQ34" s="5"/>
      <c r="EKR34" s="5"/>
      <c r="EKS34" s="5"/>
      <c r="EKT34" s="5"/>
      <c r="EKU34" s="5"/>
      <c r="EKV34" s="5"/>
      <c r="EKW34" s="5"/>
      <c r="EKX34" s="5"/>
      <c r="EKY34" s="5"/>
      <c r="EKZ34" s="5"/>
      <c r="ELA34" s="5"/>
      <c r="ELB34" s="5"/>
      <c r="ELC34" s="5"/>
      <c r="ELD34" s="5"/>
      <c r="ELE34" s="5"/>
      <c r="ELF34" s="5"/>
      <c r="ELG34" s="5"/>
      <c r="ELH34" s="5"/>
      <c r="ELI34" s="5"/>
      <c r="ELJ34" s="5"/>
      <c r="ELK34" s="5"/>
      <c r="ELL34" s="5"/>
      <c r="ELM34" s="5"/>
      <c r="ELN34" s="5"/>
      <c r="ELO34" s="5"/>
      <c r="ELP34" s="5"/>
      <c r="ELQ34" s="5"/>
      <c r="ELR34" s="5"/>
      <c r="ELS34" s="5"/>
      <c r="ELT34" s="5"/>
      <c r="ELU34" s="5"/>
      <c r="ELV34" s="5"/>
      <c r="ELW34" s="5"/>
      <c r="ELX34" s="5"/>
      <c r="ELY34" s="5"/>
      <c r="ELZ34" s="5"/>
      <c r="EMA34" s="5"/>
      <c r="EMB34" s="5"/>
      <c r="EMC34" s="5"/>
      <c r="EMD34" s="5"/>
      <c r="EME34" s="5"/>
      <c r="EMF34" s="5"/>
      <c r="EMG34" s="5"/>
      <c r="EMH34" s="5"/>
      <c r="EMI34" s="5"/>
      <c r="EMJ34" s="5"/>
      <c r="EMK34" s="5"/>
      <c r="EML34" s="5"/>
      <c r="EMM34" s="5"/>
      <c r="EMN34" s="5"/>
      <c r="EMO34" s="5"/>
      <c r="EMP34" s="5"/>
      <c r="EMQ34" s="5"/>
      <c r="EMR34" s="5"/>
      <c r="EMS34" s="5"/>
      <c r="EMT34" s="5"/>
      <c r="EMU34" s="5"/>
      <c r="EMV34" s="5"/>
      <c r="EMW34" s="5"/>
      <c r="EMX34" s="5"/>
      <c r="EMY34" s="5"/>
      <c r="EMZ34" s="5"/>
      <c r="ENA34" s="5"/>
      <c r="ENB34" s="5"/>
      <c r="ENC34" s="5"/>
      <c r="END34" s="5"/>
      <c r="ENE34" s="5"/>
      <c r="ENF34" s="5"/>
      <c r="ENG34" s="5"/>
      <c r="ENH34" s="5"/>
      <c r="ENI34" s="5"/>
      <c r="ENJ34" s="5"/>
      <c r="ENK34" s="5"/>
      <c r="ENL34" s="5"/>
      <c r="ENM34" s="5"/>
      <c r="ENN34" s="5"/>
      <c r="ENO34" s="5"/>
      <c r="ENP34" s="5"/>
      <c r="ENQ34" s="5"/>
      <c r="ENR34" s="5"/>
      <c r="ENS34" s="5"/>
      <c r="ENT34" s="5"/>
      <c r="ENU34" s="5"/>
      <c r="ENV34" s="5"/>
      <c r="ENW34" s="5"/>
      <c r="ENX34" s="5"/>
      <c r="ENY34" s="5"/>
      <c r="ENZ34" s="5"/>
      <c r="EOA34" s="5"/>
      <c r="EOB34" s="5"/>
      <c r="EOC34" s="5"/>
      <c r="EOD34" s="5"/>
      <c r="EOE34" s="5"/>
      <c r="EOF34" s="5"/>
      <c r="EOG34" s="5"/>
      <c r="EOH34" s="5"/>
      <c r="EOI34" s="5"/>
      <c r="EOJ34" s="5"/>
      <c r="EOK34" s="5"/>
      <c r="EOL34" s="5"/>
      <c r="EOM34" s="5"/>
      <c r="EON34" s="5"/>
      <c r="EOO34" s="5"/>
      <c r="EOP34" s="5"/>
      <c r="EOQ34" s="5"/>
      <c r="EOR34" s="5"/>
      <c r="EOS34" s="5"/>
      <c r="EOT34" s="5"/>
      <c r="EOU34" s="5"/>
      <c r="EOV34" s="5"/>
      <c r="EOW34" s="5"/>
      <c r="EOX34" s="5"/>
      <c r="EOY34" s="5"/>
      <c r="EOZ34" s="5"/>
      <c r="EPA34" s="5"/>
      <c r="EPB34" s="5"/>
      <c r="EPC34" s="5"/>
      <c r="EPD34" s="5"/>
      <c r="EPE34" s="5"/>
      <c r="EPF34" s="5"/>
      <c r="EPG34" s="5"/>
      <c r="EPH34" s="5"/>
      <c r="EPI34" s="5"/>
      <c r="EPJ34" s="5"/>
      <c r="EPK34" s="5"/>
      <c r="EPL34" s="5"/>
      <c r="EPM34" s="5"/>
      <c r="EPN34" s="5"/>
      <c r="EPO34" s="5"/>
      <c r="EPP34" s="5"/>
      <c r="EPQ34" s="5"/>
      <c r="EPR34" s="5"/>
      <c r="EPS34" s="5"/>
      <c r="EPT34" s="5"/>
      <c r="EPU34" s="5"/>
      <c r="EPV34" s="5"/>
      <c r="EPW34" s="5"/>
      <c r="EPX34" s="5"/>
      <c r="EPY34" s="5"/>
      <c r="EPZ34" s="5"/>
      <c r="EQA34" s="5"/>
      <c r="EQB34" s="5"/>
      <c r="EQC34" s="5"/>
      <c r="EQD34" s="5"/>
      <c r="EQE34" s="5"/>
      <c r="EQF34" s="5"/>
      <c r="EQG34" s="5"/>
      <c r="EQH34" s="5"/>
      <c r="EQI34" s="5"/>
      <c r="EQJ34" s="5"/>
      <c r="EQK34" s="5"/>
      <c r="EQL34" s="5"/>
      <c r="EQM34" s="5"/>
      <c r="EQN34" s="5"/>
      <c r="EQO34" s="5"/>
      <c r="EQP34" s="5"/>
      <c r="EQQ34" s="5"/>
      <c r="EQR34" s="5"/>
      <c r="EQS34" s="5"/>
      <c r="EQT34" s="5"/>
      <c r="EQU34" s="5"/>
      <c r="EQV34" s="5"/>
      <c r="EQW34" s="5"/>
      <c r="EQX34" s="5"/>
      <c r="EQY34" s="5"/>
      <c r="EQZ34" s="5"/>
      <c r="ERA34" s="5"/>
      <c r="ERB34" s="5"/>
      <c r="ERC34" s="5"/>
      <c r="ERD34" s="5"/>
      <c r="ERE34" s="5"/>
      <c r="ERF34" s="5"/>
      <c r="ERG34" s="5"/>
      <c r="ERH34" s="5"/>
      <c r="ERI34" s="5"/>
      <c r="ERJ34" s="5"/>
      <c r="ERK34" s="5"/>
      <c r="ERL34" s="5"/>
      <c r="ERM34" s="5"/>
      <c r="ERN34" s="5"/>
      <c r="ERO34" s="5"/>
      <c r="ERP34" s="5"/>
      <c r="ERQ34" s="5"/>
      <c r="ERR34" s="5"/>
      <c r="ERS34" s="5"/>
      <c r="ERT34" s="5"/>
      <c r="ERU34" s="5"/>
      <c r="ERV34" s="5"/>
      <c r="ERW34" s="5"/>
      <c r="ERX34" s="5"/>
      <c r="ERY34" s="5"/>
      <c r="ERZ34" s="5"/>
      <c r="ESA34" s="5"/>
      <c r="ESB34" s="5"/>
      <c r="ESC34" s="5"/>
      <c r="ESD34" s="5"/>
      <c r="ESE34" s="5"/>
      <c r="ESF34" s="5"/>
      <c r="ESG34" s="5"/>
      <c r="ESH34" s="5"/>
      <c r="ESI34" s="5"/>
      <c r="ESJ34" s="5"/>
      <c r="ESK34" s="5"/>
      <c r="ESL34" s="5"/>
      <c r="ESM34" s="5"/>
      <c r="ESN34" s="5"/>
      <c r="ESO34" s="5"/>
      <c r="ESP34" s="5"/>
      <c r="ESQ34" s="5"/>
      <c r="ESR34" s="5"/>
      <c r="ESS34" s="5"/>
      <c r="EST34" s="5"/>
      <c r="ESU34" s="5"/>
      <c r="ESV34" s="5"/>
      <c r="ESW34" s="5"/>
      <c r="ESX34" s="5"/>
      <c r="ESY34" s="5"/>
      <c r="ESZ34" s="5"/>
      <c r="ETA34" s="5"/>
      <c r="ETB34" s="5"/>
      <c r="ETC34" s="5"/>
      <c r="ETD34" s="5"/>
      <c r="ETE34" s="5"/>
      <c r="ETF34" s="5"/>
      <c r="ETG34" s="5"/>
      <c r="ETH34" s="5"/>
      <c r="ETI34" s="5"/>
      <c r="ETJ34" s="5"/>
      <c r="ETK34" s="5"/>
      <c r="ETL34" s="5"/>
      <c r="ETM34" s="5"/>
      <c r="ETN34" s="5"/>
      <c r="ETO34" s="5"/>
      <c r="ETP34" s="5"/>
      <c r="ETQ34" s="5"/>
      <c r="ETR34" s="5"/>
      <c r="ETS34" s="5"/>
      <c r="ETT34" s="5"/>
      <c r="ETU34" s="5"/>
      <c r="ETV34" s="5"/>
      <c r="ETW34" s="5"/>
      <c r="ETX34" s="5"/>
      <c r="ETY34" s="5"/>
      <c r="ETZ34" s="5"/>
      <c r="EUA34" s="5"/>
      <c r="EUB34" s="5"/>
      <c r="EUC34" s="5"/>
      <c r="EUD34" s="5"/>
      <c r="EUE34" s="5"/>
      <c r="EUF34" s="5"/>
      <c r="EUG34" s="5"/>
      <c r="EUH34" s="5"/>
      <c r="EUI34" s="5"/>
      <c r="EUJ34" s="5"/>
      <c r="EUK34" s="5"/>
      <c r="EUL34" s="5"/>
      <c r="EUM34" s="5"/>
      <c r="EUN34" s="5"/>
      <c r="EUO34" s="5"/>
      <c r="EUP34" s="5"/>
      <c r="EUQ34" s="5"/>
      <c r="EUR34" s="5"/>
      <c r="EUS34" s="5"/>
      <c r="EUT34" s="5"/>
      <c r="EUU34" s="5"/>
      <c r="EUV34" s="5"/>
      <c r="EUW34" s="5"/>
      <c r="EUX34" s="5"/>
      <c r="EUY34" s="5"/>
      <c r="EUZ34" s="5"/>
      <c r="EVA34" s="5"/>
      <c r="EVB34" s="5"/>
      <c r="EVC34" s="5"/>
      <c r="EVD34" s="5"/>
      <c r="EVE34" s="5"/>
      <c r="EVF34" s="5"/>
      <c r="EVG34" s="5"/>
      <c r="EVH34" s="5"/>
      <c r="EVI34" s="5"/>
      <c r="EVJ34" s="5"/>
      <c r="EVK34" s="5"/>
      <c r="EVL34" s="5"/>
      <c r="EVM34" s="5"/>
      <c r="EVN34" s="5"/>
      <c r="EVO34" s="5"/>
      <c r="EVP34" s="5"/>
      <c r="EVQ34" s="5"/>
      <c r="EVR34" s="5"/>
      <c r="EVS34" s="5"/>
      <c r="EVT34" s="5"/>
      <c r="EVU34" s="5"/>
      <c r="EVV34" s="5"/>
      <c r="EVW34" s="5"/>
      <c r="EVX34" s="5"/>
      <c r="EVY34" s="5"/>
      <c r="EVZ34" s="5"/>
      <c r="EWA34" s="5"/>
      <c r="EWB34" s="5"/>
      <c r="EWC34" s="5"/>
      <c r="EWD34" s="5"/>
      <c r="EWE34" s="5"/>
      <c r="EWF34" s="5"/>
      <c r="EWG34" s="5"/>
      <c r="EWH34" s="5"/>
      <c r="EWI34" s="5"/>
      <c r="EWJ34" s="5"/>
      <c r="EWK34" s="5"/>
      <c r="EWL34" s="5"/>
      <c r="EWM34" s="5"/>
      <c r="EWN34" s="5"/>
      <c r="EWO34" s="5"/>
      <c r="EWP34" s="5"/>
      <c r="EWQ34" s="5"/>
      <c r="EWR34" s="5"/>
      <c r="EWS34" s="5"/>
      <c r="EWT34" s="5"/>
      <c r="EWU34" s="5"/>
      <c r="EWV34" s="5"/>
      <c r="EWW34" s="5"/>
      <c r="EWX34" s="5"/>
      <c r="EWY34" s="5"/>
      <c r="EWZ34" s="5"/>
      <c r="EXA34" s="5"/>
      <c r="EXB34" s="5"/>
      <c r="EXC34" s="5"/>
      <c r="EXD34" s="5"/>
      <c r="EXE34" s="5"/>
      <c r="EXF34" s="5"/>
      <c r="EXG34" s="5"/>
      <c r="EXH34" s="5"/>
      <c r="EXI34" s="5"/>
      <c r="EXJ34" s="5"/>
      <c r="EXK34" s="5"/>
      <c r="EXL34" s="5"/>
      <c r="EXM34" s="5"/>
      <c r="EXN34" s="5"/>
      <c r="EXO34" s="5"/>
      <c r="EXP34" s="5"/>
      <c r="EXQ34" s="5"/>
      <c r="EXR34" s="5"/>
      <c r="EXS34" s="5"/>
      <c r="EXT34" s="5"/>
      <c r="EXU34" s="5"/>
      <c r="EXV34" s="5"/>
      <c r="EXW34" s="5"/>
      <c r="EXX34" s="5"/>
      <c r="EXY34" s="5"/>
      <c r="EXZ34" s="5"/>
      <c r="EYA34" s="5"/>
      <c r="EYB34" s="5"/>
      <c r="EYC34" s="5"/>
      <c r="EYD34" s="5"/>
      <c r="EYE34" s="5"/>
      <c r="EYF34" s="5"/>
      <c r="EYG34" s="5"/>
      <c r="EYH34" s="5"/>
      <c r="EYI34" s="5"/>
      <c r="EYJ34" s="5"/>
      <c r="EYK34" s="5"/>
      <c r="EYL34" s="5"/>
      <c r="EYM34" s="5"/>
      <c r="EYN34" s="5"/>
      <c r="EYO34" s="5"/>
      <c r="EYP34" s="5"/>
      <c r="EYQ34" s="5"/>
      <c r="EYR34" s="5"/>
      <c r="EYS34" s="5"/>
      <c r="EYT34" s="5"/>
      <c r="EYU34" s="5"/>
      <c r="EYV34" s="5"/>
      <c r="EYW34" s="5"/>
      <c r="EYX34" s="5"/>
      <c r="EYY34" s="5"/>
      <c r="EYZ34" s="5"/>
      <c r="EZA34" s="5"/>
      <c r="EZB34" s="5"/>
      <c r="EZC34" s="5"/>
      <c r="EZD34" s="5"/>
      <c r="EZE34" s="5"/>
      <c r="EZF34" s="5"/>
      <c r="EZG34" s="5"/>
      <c r="EZH34" s="5"/>
      <c r="EZI34" s="5"/>
      <c r="EZJ34" s="5"/>
      <c r="EZK34" s="5"/>
      <c r="EZL34" s="5"/>
      <c r="EZM34" s="5"/>
      <c r="EZN34" s="5"/>
      <c r="EZO34" s="5"/>
      <c r="EZP34" s="5"/>
      <c r="EZQ34" s="5"/>
      <c r="EZR34" s="5"/>
      <c r="EZS34" s="5"/>
      <c r="EZT34" s="5"/>
      <c r="EZU34" s="5"/>
      <c r="EZV34" s="5"/>
      <c r="EZW34" s="5"/>
      <c r="EZX34" s="5"/>
      <c r="EZY34" s="5"/>
      <c r="EZZ34" s="5"/>
      <c r="FAA34" s="5"/>
      <c r="FAB34" s="5"/>
      <c r="FAC34" s="5"/>
      <c r="FAD34" s="5"/>
      <c r="FAE34" s="5"/>
      <c r="FAF34" s="5"/>
      <c r="FAG34" s="5"/>
      <c r="FAH34" s="5"/>
      <c r="FAI34" s="5"/>
      <c r="FAJ34" s="5"/>
      <c r="FAK34" s="5"/>
      <c r="FAL34" s="5"/>
      <c r="FAM34" s="5"/>
      <c r="FAN34" s="5"/>
      <c r="FAO34" s="5"/>
      <c r="FAP34" s="5"/>
      <c r="FAQ34" s="5"/>
      <c r="FAR34" s="5"/>
      <c r="FAS34" s="5"/>
      <c r="FAT34" s="5"/>
      <c r="FAU34" s="5"/>
      <c r="FAV34" s="5"/>
      <c r="FAW34" s="5"/>
      <c r="FAX34" s="5"/>
      <c r="FAY34" s="5"/>
      <c r="FAZ34" s="5"/>
      <c r="FBA34" s="5"/>
      <c r="FBB34" s="5"/>
      <c r="FBC34" s="5"/>
      <c r="FBD34" s="5"/>
      <c r="FBE34" s="5"/>
      <c r="FBF34" s="5"/>
      <c r="FBG34" s="5"/>
      <c r="FBH34" s="5"/>
      <c r="FBI34" s="5"/>
      <c r="FBJ34" s="5"/>
      <c r="FBK34" s="5"/>
      <c r="FBL34" s="5"/>
      <c r="FBM34" s="5"/>
      <c r="FBN34" s="5"/>
      <c r="FBO34" s="5"/>
      <c r="FBP34" s="5"/>
      <c r="FBQ34" s="5"/>
      <c r="FBR34" s="5"/>
      <c r="FBS34" s="5"/>
      <c r="FBT34" s="5"/>
      <c r="FBU34" s="5"/>
      <c r="FBV34" s="5"/>
      <c r="FBW34" s="5"/>
      <c r="FBX34" s="5"/>
      <c r="FBY34" s="5"/>
      <c r="FBZ34" s="5"/>
      <c r="FCA34" s="5"/>
      <c r="FCB34" s="5"/>
      <c r="FCC34" s="5"/>
      <c r="FCD34" s="5"/>
      <c r="FCE34" s="5"/>
      <c r="FCF34" s="5"/>
      <c r="FCG34" s="5"/>
      <c r="FCH34" s="5"/>
      <c r="FCI34" s="5"/>
      <c r="FCJ34" s="5"/>
      <c r="FCK34" s="5"/>
      <c r="FCL34" s="5"/>
      <c r="FCM34" s="5"/>
      <c r="FCN34" s="5"/>
      <c r="FCO34" s="5"/>
      <c r="FCP34" s="5"/>
      <c r="FCQ34" s="5"/>
      <c r="FCR34" s="5"/>
      <c r="FCS34" s="5"/>
      <c r="FCT34" s="5"/>
      <c r="FCU34" s="5"/>
      <c r="FCV34" s="5"/>
      <c r="FCW34" s="5"/>
      <c r="FCX34" s="5"/>
      <c r="FCY34" s="5"/>
      <c r="FCZ34" s="5"/>
      <c r="FDA34" s="5"/>
      <c r="FDB34" s="5"/>
      <c r="FDC34" s="5"/>
      <c r="FDD34" s="5"/>
      <c r="FDE34" s="5"/>
      <c r="FDF34" s="5"/>
      <c r="FDG34" s="5"/>
      <c r="FDH34" s="5"/>
      <c r="FDI34" s="5"/>
      <c r="FDJ34" s="5"/>
      <c r="FDK34" s="5"/>
      <c r="FDL34" s="5"/>
      <c r="FDM34" s="5"/>
      <c r="FDN34" s="5"/>
      <c r="FDO34" s="5"/>
      <c r="FDP34" s="5"/>
      <c r="FDQ34" s="5"/>
      <c r="FDR34" s="5"/>
      <c r="FDS34" s="5"/>
      <c r="FDT34" s="5"/>
      <c r="FDU34" s="5"/>
      <c r="FDV34" s="5"/>
      <c r="FDW34" s="5"/>
      <c r="FDX34" s="5"/>
      <c r="FDY34" s="5"/>
      <c r="FDZ34" s="5"/>
      <c r="FEA34" s="5"/>
      <c r="FEB34" s="5"/>
      <c r="FEC34" s="5"/>
      <c r="FED34" s="5"/>
      <c r="FEE34" s="5"/>
      <c r="FEF34" s="5"/>
      <c r="FEG34" s="5"/>
      <c r="FEH34" s="5"/>
      <c r="FEI34" s="5"/>
      <c r="FEJ34" s="5"/>
      <c r="FEK34" s="5"/>
      <c r="FEL34" s="5"/>
      <c r="FEM34" s="5"/>
      <c r="FEN34" s="5"/>
      <c r="FEO34" s="5"/>
      <c r="FEP34" s="5"/>
      <c r="FEQ34" s="5"/>
      <c r="FER34" s="5"/>
      <c r="FES34" s="5"/>
      <c r="FET34" s="5"/>
      <c r="FEU34" s="5"/>
      <c r="FEV34" s="5"/>
      <c r="FEW34" s="5"/>
      <c r="FEX34" s="5"/>
      <c r="FEY34" s="5"/>
      <c r="FEZ34" s="5"/>
      <c r="FFA34" s="5"/>
      <c r="FFB34" s="5"/>
      <c r="FFC34" s="5"/>
      <c r="FFD34" s="5"/>
      <c r="FFE34" s="5"/>
      <c r="FFF34" s="5"/>
      <c r="FFG34" s="5"/>
      <c r="FFH34" s="5"/>
      <c r="FFI34" s="5"/>
      <c r="FFJ34" s="5"/>
      <c r="FFK34" s="5"/>
      <c r="FFL34" s="5"/>
      <c r="FFM34" s="5"/>
      <c r="FFN34" s="5"/>
      <c r="FFO34" s="5"/>
      <c r="FFP34" s="5"/>
      <c r="FFQ34" s="5"/>
      <c r="FFR34" s="5"/>
      <c r="FFS34" s="5"/>
      <c r="FFT34" s="5"/>
      <c r="FFU34" s="5"/>
      <c r="FFV34" s="5"/>
      <c r="FFW34" s="5"/>
      <c r="FFX34" s="5"/>
      <c r="FFY34" s="5"/>
      <c r="FFZ34" s="5"/>
      <c r="FGA34" s="5"/>
      <c r="FGB34" s="5"/>
      <c r="FGC34" s="5"/>
      <c r="FGD34" s="5"/>
      <c r="FGE34" s="5"/>
      <c r="FGF34" s="5"/>
      <c r="FGG34" s="5"/>
      <c r="FGH34" s="5"/>
      <c r="FGI34" s="5"/>
      <c r="FGJ34" s="5"/>
      <c r="FGK34" s="5"/>
      <c r="FGL34" s="5"/>
      <c r="FGM34" s="5"/>
      <c r="FGN34" s="5"/>
      <c r="FGO34" s="5"/>
      <c r="FGP34" s="5"/>
      <c r="FGQ34" s="5"/>
      <c r="FGR34" s="5"/>
      <c r="FGS34" s="5"/>
      <c r="FGT34" s="5"/>
      <c r="FGU34" s="5"/>
      <c r="FGV34" s="5"/>
      <c r="FGW34" s="5"/>
      <c r="FGX34" s="5"/>
      <c r="FGY34" s="5"/>
      <c r="FGZ34" s="5"/>
      <c r="FHA34" s="5"/>
      <c r="FHB34" s="5"/>
      <c r="FHC34" s="5"/>
      <c r="FHD34" s="5"/>
      <c r="FHE34" s="5"/>
      <c r="FHF34" s="5"/>
      <c r="FHG34" s="5"/>
      <c r="FHH34" s="5"/>
      <c r="FHI34" s="5"/>
      <c r="FHJ34" s="5"/>
      <c r="FHK34" s="5"/>
      <c r="FHL34" s="5"/>
      <c r="FHM34" s="5"/>
      <c r="FHN34" s="5"/>
      <c r="FHO34" s="5"/>
      <c r="FHP34" s="5"/>
      <c r="FHQ34" s="5"/>
      <c r="FHR34" s="5"/>
      <c r="FHS34" s="5"/>
      <c r="FHT34" s="5"/>
      <c r="FHU34" s="5"/>
      <c r="FHV34" s="5"/>
      <c r="FHW34" s="5"/>
      <c r="FHX34" s="5"/>
      <c r="FHY34" s="5"/>
      <c r="FHZ34" s="5"/>
      <c r="FIA34" s="5"/>
      <c r="FIB34" s="5"/>
      <c r="FIC34" s="5"/>
      <c r="FID34" s="5"/>
      <c r="FIE34" s="5"/>
      <c r="FIF34" s="5"/>
      <c r="FIG34" s="5"/>
      <c r="FIH34" s="5"/>
      <c r="FII34" s="5"/>
      <c r="FIJ34" s="5"/>
      <c r="FIK34" s="5"/>
      <c r="FIL34" s="5"/>
      <c r="FIM34" s="5"/>
      <c r="FIN34" s="5"/>
      <c r="FIO34" s="5"/>
      <c r="FIP34" s="5"/>
      <c r="FIQ34" s="5"/>
      <c r="FIR34" s="5"/>
      <c r="FIS34" s="5"/>
      <c r="FIT34" s="5"/>
      <c r="FIU34" s="5"/>
      <c r="FIV34" s="5"/>
      <c r="FIW34" s="5"/>
      <c r="FIX34" s="5"/>
      <c r="FIY34" s="5"/>
      <c r="FIZ34" s="5"/>
      <c r="FJA34" s="5"/>
      <c r="FJB34" s="5"/>
      <c r="FJC34" s="5"/>
      <c r="FJD34" s="5"/>
      <c r="FJE34" s="5"/>
      <c r="FJF34" s="5"/>
      <c r="FJG34" s="5"/>
      <c r="FJH34" s="5"/>
      <c r="FJI34" s="5"/>
      <c r="FJJ34" s="5"/>
      <c r="FJK34" s="5"/>
      <c r="FJL34" s="5"/>
      <c r="FJM34" s="5"/>
      <c r="FJN34" s="5"/>
      <c r="FJO34" s="5"/>
      <c r="FJP34" s="5"/>
      <c r="FJQ34" s="5"/>
      <c r="FJR34" s="5"/>
      <c r="FJS34" s="5"/>
      <c r="FJT34" s="5"/>
      <c r="FJU34" s="5"/>
      <c r="FJV34" s="5"/>
      <c r="FJW34" s="5"/>
      <c r="FJX34" s="5"/>
      <c r="FJY34" s="5"/>
      <c r="FJZ34" s="5"/>
      <c r="FKA34" s="5"/>
      <c r="FKB34" s="5"/>
      <c r="FKC34" s="5"/>
      <c r="FKD34" s="5"/>
      <c r="FKE34" s="5"/>
      <c r="FKF34" s="5"/>
      <c r="FKG34" s="5"/>
      <c r="FKH34" s="5"/>
      <c r="FKI34" s="5"/>
      <c r="FKJ34" s="5"/>
      <c r="FKK34" s="5"/>
      <c r="FKL34" s="5"/>
      <c r="FKM34" s="5"/>
      <c r="FKN34" s="5"/>
      <c r="FKO34" s="5"/>
      <c r="FKP34" s="5"/>
      <c r="FKQ34" s="5"/>
      <c r="FKR34" s="5"/>
      <c r="FKS34" s="5"/>
      <c r="FKT34" s="5"/>
      <c r="FKU34" s="5"/>
      <c r="FKV34" s="5"/>
      <c r="FKW34" s="5"/>
      <c r="FKX34" s="5"/>
      <c r="FKY34" s="5"/>
      <c r="FKZ34" s="5"/>
      <c r="FLA34" s="5"/>
      <c r="FLB34" s="5"/>
      <c r="FLC34" s="5"/>
      <c r="FLD34" s="5"/>
      <c r="FLE34" s="5"/>
      <c r="FLF34" s="5"/>
      <c r="FLG34" s="5"/>
      <c r="FLH34" s="5"/>
      <c r="FLI34" s="5"/>
      <c r="FLJ34" s="5"/>
      <c r="FLK34" s="5"/>
      <c r="FLL34" s="5"/>
      <c r="FLM34" s="5"/>
      <c r="FLN34" s="5"/>
      <c r="FLO34" s="5"/>
      <c r="FLP34" s="5"/>
      <c r="FLQ34" s="5"/>
      <c r="FLR34" s="5"/>
      <c r="FLS34" s="5"/>
      <c r="FLT34" s="5"/>
      <c r="FLU34" s="5"/>
      <c r="FLV34" s="5"/>
      <c r="FLW34" s="5"/>
      <c r="FLX34" s="5"/>
      <c r="FLY34" s="5"/>
      <c r="FLZ34" s="5"/>
      <c r="FMA34" s="5"/>
      <c r="FMB34" s="5"/>
      <c r="FMC34" s="5"/>
      <c r="FMD34" s="5"/>
      <c r="FME34" s="5"/>
      <c r="FMF34" s="5"/>
      <c r="FMG34" s="5"/>
      <c r="FMH34" s="5"/>
      <c r="FMI34" s="5"/>
      <c r="FMJ34" s="5"/>
      <c r="FMK34" s="5"/>
      <c r="FML34" s="5"/>
      <c r="FMM34" s="5"/>
      <c r="FMN34" s="5"/>
      <c r="FMO34" s="5"/>
      <c r="FMP34" s="5"/>
      <c r="FMQ34" s="5"/>
      <c r="FMR34" s="5"/>
      <c r="FMS34" s="5"/>
      <c r="FMT34" s="5"/>
      <c r="FMU34" s="5"/>
      <c r="FMV34" s="5"/>
      <c r="FMW34" s="5"/>
      <c r="FMX34" s="5"/>
      <c r="FMY34" s="5"/>
      <c r="FMZ34" s="5"/>
      <c r="FNA34" s="5"/>
      <c r="FNB34" s="5"/>
      <c r="FNC34" s="5"/>
      <c r="FND34" s="5"/>
      <c r="FNE34" s="5"/>
      <c r="FNF34" s="5"/>
      <c r="FNG34" s="5"/>
      <c r="FNH34" s="5"/>
      <c r="FNI34" s="5"/>
      <c r="FNJ34" s="5"/>
      <c r="FNK34" s="5"/>
      <c r="FNL34" s="5"/>
      <c r="FNM34" s="5"/>
      <c r="FNN34" s="5"/>
      <c r="FNO34" s="5"/>
      <c r="FNP34" s="5"/>
      <c r="FNQ34" s="5"/>
      <c r="FNR34" s="5"/>
      <c r="FNS34" s="5"/>
      <c r="FNT34" s="5"/>
      <c r="FNU34" s="5"/>
      <c r="FNV34" s="5"/>
      <c r="FNW34" s="5"/>
      <c r="FNX34" s="5"/>
      <c r="FNY34" s="5"/>
      <c r="FNZ34" s="5"/>
      <c r="FOA34" s="5"/>
      <c r="FOB34" s="5"/>
      <c r="FOC34" s="5"/>
      <c r="FOD34" s="5"/>
      <c r="FOE34" s="5"/>
      <c r="FOF34" s="5"/>
      <c r="FOG34" s="5"/>
      <c r="FOH34" s="5"/>
      <c r="FOI34" s="5"/>
      <c r="FOJ34" s="5"/>
      <c r="FOK34" s="5"/>
      <c r="FOL34" s="5"/>
      <c r="FOM34" s="5"/>
      <c r="FON34" s="5"/>
      <c r="FOO34" s="5"/>
      <c r="FOP34" s="5"/>
      <c r="FOQ34" s="5"/>
      <c r="FOR34" s="5"/>
      <c r="FOS34" s="5"/>
      <c r="FOT34" s="5"/>
      <c r="FOU34" s="5"/>
      <c r="FOV34" s="5"/>
      <c r="FOW34" s="5"/>
      <c r="FOX34" s="5"/>
      <c r="FOY34" s="5"/>
      <c r="FOZ34" s="5"/>
      <c r="FPA34" s="5"/>
      <c r="FPB34" s="5"/>
      <c r="FPC34" s="5"/>
      <c r="FPD34" s="5"/>
      <c r="FPE34" s="5"/>
      <c r="FPF34" s="5"/>
      <c r="FPG34" s="5"/>
      <c r="FPH34" s="5"/>
      <c r="FPI34" s="5"/>
      <c r="FPJ34" s="5"/>
      <c r="FPK34" s="5"/>
      <c r="FPL34" s="5"/>
      <c r="FPM34" s="5"/>
      <c r="FPN34" s="5"/>
      <c r="FPO34" s="5"/>
      <c r="FPP34" s="5"/>
      <c r="FPQ34" s="5"/>
      <c r="FPR34" s="5"/>
      <c r="FPS34" s="5"/>
      <c r="FPT34" s="5"/>
      <c r="FPU34" s="5"/>
      <c r="FPV34" s="5"/>
      <c r="FPW34" s="5"/>
      <c r="FPX34" s="5"/>
      <c r="FPY34" s="5"/>
      <c r="FPZ34" s="5"/>
      <c r="FQA34" s="5"/>
      <c r="FQB34" s="5"/>
      <c r="FQC34" s="5"/>
      <c r="FQD34" s="5"/>
      <c r="FQE34" s="5"/>
      <c r="FQF34" s="5"/>
      <c r="FQG34" s="5"/>
      <c r="FQH34" s="5"/>
      <c r="FQI34" s="5"/>
      <c r="FQJ34" s="5"/>
      <c r="FQK34" s="5"/>
      <c r="FQL34" s="5"/>
      <c r="FQM34" s="5"/>
      <c r="FQN34" s="5"/>
      <c r="FQO34" s="5"/>
      <c r="FQP34" s="5"/>
      <c r="FQQ34" s="5"/>
      <c r="FQR34" s="5"/>
      <c r="FQS34" s="5"/>
      <c r="FQT34" s="5"/>
      <c r="FQU34" s="5"/>
      <c r="FQV34" s="5"/>
      <c r="FQW34" s="5"/>
      <c r="FQX34" s="5"/>
      <c r="FQY34" s="5"/>
      <c r="FQZ34" s="5"/>
      <c r="FRA34" s="5"/>
      <c r="FRB34" s="5"/>
      <c r="FRC34" s="5"/>
      <c r="FRD34" s="5"/>
      <c r="FRE34" s="5"/>
      <c r="FRF34" s="5"/>
      <c r="FRG34" s="5"/>
      <c r="FRH34" s="5"/>
      <c r="FRI34" s="5"/>
      <c r="FRJ34" s="5"/>
      <c r="FRK34" s="5"/>
      <c r="FRL34" s="5"/>
      <c r="FRM34" s="5"/>
      <c r="FRN34" s="5"/>
      <c r="FRO34" s="5"/>
      <c r="FRP34" s="5"/>
      <c r="FRQ34" s="5"/>
      <c r="FRR34" s="5"/>
      <c r="FRS34" s="5"/>
      <c r="FRT34" s="5"/>
      <c r="FRU34" s="5"/>
      <c r="FRV34" s="5"/>
      <c r="FRW34" s="5"/>
      <c r="FRX34" s="5"/>
      <c r="FRY34" s="5"/>
      <c r="FRZ34" s="5"/>
      <c r="FSA34" s="5"/>
      <c r="FSB34" s="5"/>
      <c r="FSC34" s="5"/>
      <c r="FSD34" s="5"/>
      <c r="FSE34" s="5"/>
      <c r="FSF34" s="5"/>
      <c r="FSG34" s="5"/>
      <c r="FSH34" s="5"/>
      <c r="FSI34" s="5"/>
      <c r="FSJ34" s="5"/>
      <c r="FSK34" s="5"/>
      <c r="FSL34" s="5"/>
      <c r="FSM34" s="5"/>
      <c r="FSN34" s="5"/>
      <c r="FSO34" s="5"/>
      <c r="FSP34" s="5"/>
      <c r="FSQ34" s="5"/>
      <c r="FSR34" s="5"/>
      <c r="FSS34" s="5"/>
      <c r="FST34" s="5"/>
      <c r="FSU34" s="5"/>
      <c r="FSV34" s="5"/>
      <c r="FSW34" s="5"/>
      <c r="FSX34" s="5"/>
      <c r="FSY34" s="5"/>
      <c r="FSZ34" s="5"/>
      <c r="FTA34" s="5"/>
      <c r="FTB34" s="5"/>
      <c r="FTC34" s="5"/>
      <c r="FTD34" s="5"/>
      <c r="FTE34" s="5"/>
      <c r="FTF34" s="5"/>
      <c r="FTG34" s="5"/>
      <c r="FTH34" s="5"/>
      <c r="FTI34" s="5"/>
      <c r="FTJ34" s="5"/>
      <c r="FTK34" s="5"/>
      <c r="FTL34" s="5"/>
      <c r="FTM34" s="5"/>
      <c r="FTN34" s="5"/>
      <c r="FTO34" s="5"/>
      <c r="FTP34" s="5"/>
      <c r="FTQ34" s="5"/>
      <c r="FTR34" s="5"/>
      <c r="FTS34" s="5"/>
      <c r="FTT34" s="5"/>
      <c r="FTU34" s="5"/>
      <c r="FTV34" s="5"/>
      <c r="FTW34" s="5"/>
      <c r="FTX34" s="5"/>
      <c r="FTY34" s="5"/>
      <c r="FTZ34" s="5"/>
      <c r="FUA34" s="5"/>
      <c r="FUB34" s="5"/>
      <c r="FUC34" s="5"/>
      <c r="FUD34" s="5"/>
      <c r="FUE34" s="5"/>
      <c r="FUF34" s="5"/>
      <c r="FUG34" s="5"/>
      <c r="FUH34" s="5"/>
      <c r="FUI34" s="5"/>
      <c r="FUJ34" s="5"/>
      <c r="FUK34" s="5"/>
      <c r="FUL34" s="5"/>
      <c r="FUM34" s="5"/>
      <c r="FUN34" s="5"/>
      <c r="FUO34" s="5"/>
      <c r="FUP34" s="5"/>
      <c r="FUQ34" s="5"/>
      <c r="FUR34" s="5"/>
      <c r="FUS34" s="5"/>
      <c r="FUT34" s="5"/>
      <c r="FUU34" s="5"/>
      <c r="FUV34" s="5"/>
      <c r="FUW34" s="5"/>
      <c r="FUX34" s="5"/>
      <c r="FUY34" s="5"/>
      <c r="FUZ34" s="5"/>
      <c r="FVA34" s="5"/>
      <c r="FVB34" s="5"/>
      <c r="FVC34" s="5"/>
      <c r="FVD34" s="5"/>
      <c r="FVE34" s="5"/>
      <c r="FVF34" s="5"/>
      <c r="FVG34" s="5"/>
      <c r="FVH34" s="5"/>
      <c r="FVI34" s="5"/>
      <c r="FVJ34" s="5"/>
      <c r="FVK34" s="5"/>
      <c r="FVL34" s="5"/>
      <c r="FVM34" s="5"/>
      <c r="FVN34" s="5"/>
      <c r="FVO34" s="5"/>
      <c r="FVP34" s="5"/>
      <c r="FVQ34" s="5"/>
      <c r="FVR34" s="5"/>
      <c r="FVS34" s="5"/>
      <c r="FVT34" s="5"/>
      <c r="FVU34" s="5"/>
      <c r="FVV34" s="5"/>
      <c r="FVW34" s="5"/>
      <c r="FVX34" s="5"/>
      <c r="FVY34" s="5"/>
      <c r="FVZ34" s="5"/>
      <c r="FWA34" s="5"/>
      <c r="FWB34" s="5"/>
      <c r="FWC34" s="5"/>
      <c r="FWD34" s="5"/>
      <c r="FWE34" s="5"/>
      <c r="FWF34" s="5"/>
      <c r="FWG34" s="5"/>
      <c r="FWH34" s="5"/>
      <c r="FWI34" s="5"/>
      <c r="FWJ34" s="5"/>
      <c r="FWK34" s="5"/>
      <c r="FWL34" s="5"/>
      <c r="FWM34" s="5"/>
      <c r="FWN34" s="5"/>
      <c r="FWO34" s="5"/>
      <c r="FWP34" s="5"/>
      <c r="FWQ34" s="5"/>
      <c r="FWR34" s="5"/>
      <c r="FWS34" s="5"/>
      <c r="FWT34" s="5"/>
      <c r="FWU34" s="5"/>
      <c r="FWV34" s="5"/>
      <c r="FWW34" s="5"/>
      <c r="FWX34" s="5"/>
      <c r="FWY34" s="5"/>
      <c r="FWZ34" s="5"/>
      <c r="FXA34" s="5"/>
      <c r="FXB34" s="5"/>
      <c r="FXC34" s="5"/>
      <c r="FXD34" s="5"/>
      <c r="FXE34" s="5"/>
      <c r="FXF34" s="5"/>
      <c r="FXG34" s="5"/>
      <c r="FXH34" s="5"/>
      <c r="FXI34" s="5"/>
      <c r="FXJ34" s="5"/>
      <c r="FXK34" s="5"/>
      <c r="FXL34" s="5"/>
      <c r="FXM34" s="5"/>
      <c r="FXN34" s="5"/>
      <c r="FXO34" s="5"/>
      <c r="FXP34" s="5"/>
      <c r="FXQ34" s="5"/>
      <c r="FXR34" s="5"/>
      <c r="FXS34" s="5"/>
      <c r="FXT34" s="5"/>
      <c r="FXU34" s="5"/>
      <c r="FXV34" s="5"/>
      <c r="FXW34" s="5"/>
      <c r="FXX34" s="5"/>
      <c r="FXY34" s="5"/>
      <c r="FXZ34" s="5"/>
      <c r="FYA34" s="5"/>
      <c r="FYB34" s="5"/>
      <c r="FYC34" s="5"/>
      <c r="FYD34" s="5"/>
      <c r="FYE34" s="5"/>
      <c r="FYF34" s="5"/>
      <c r="FYG34" s="5"/>
      <c r="FYH34" s="5"/>
      <c r="FYI34" s="5"/>
      <c r="FYJ34" s="5"/>
      <c r="FYK34" s="5"/>
      <c r="FYL34" s="5"/>
      <c r="FYM34" s="5"/>
      <c r="FYN34" s="5"/>
      <c r="FYO34" s="5"/>
      <c r="FYP34" s="5"/>
      <c r="FYQ34" s="5"/>
      <c r="FYR34" s="5"/>
      <c r="FYS34" s="5"/>
      <c r="FYT34" s="5"/>
      <c r="FYU34" s="5"/>
      <c r="FYV34" s="5"/>
      <c r="FYW34" s="5"/>
      <c r="FYX34" s="5"/>
      <c r="FYY34" s="5"/>
      <c r="FYZ34" s="5"/>
      <c r="FZA34" s="5"/>
      <c r="FZB34" s="5"/>
      <c r="FZC34" s="5"/>
      <c r="FZD34" s="5"/>
      <c r="FZE34" s="5"/>
      <c r="FZF34" s="5"/>
      <c r="FZG34" s="5"/>
      <c r="FZH34" s="5"/>
      <c r="FZI34" s="5"/>
      <c r="FZJ34" s="5"/>
      <c r="FZK34" s="5"/>
      <c r="FZL34" s="5"/>
      <c r="FZM34" s="5"/>
      <c r="FZN34" s="5"/>
      <c r="FZO34" s="5"/>
      <c r="FZP34" s="5"/>
      <c r="FZQ34" s="5"/>
      <c r="FZR34" s="5"/>
      <c r="FZS34" s="5"/>
      <c r="FZT34" s="5"/>
      <c r="FZU34" s="5"/>
      <c r="FZV34" s="5"/>
      <c r="FZW34" s="5"/>
      <c r="FZX34" s="5"/>
      <c r="FZY34" s="5"/>
      <c r="FZZ34" s="5"/>
      <c r="GAA34" s="5"/>
      <c r="GAB34" s="5"/>
      <c r="GAC34" s="5"/>
      <c r="GAD34" s="5"/>
      <c r="GAE34" s="5"/>
      <c r="GAF34" s="5"/>
      <c r="GAG34" s="5"/>
      <c r="GAH34" s="5"/>
      <c r="GAI34" s="5"/>
      <c r="GAJ34" s="5"/>
      <c r="GAK34" s="5"/>
      <c r="GAL34" s="5"/>
      <c r="GAM34" s="5"/>
      <c r="GAN34" s="5"/>
      <c r="GAO34" s="5"/>
      <c r="GAP34" s="5"/>
      <c r="GAQ34" s="5"/>
      <c r="GAR34" s="5"/>
      <c r="GAS34" s="5"/>
      <c r="GAT34" s="5"/>
      <c r="GAU34" s="5"/>
      <c r="GAV34" s="5"/>
      <c r="GAW34" s="5"/>
      <c r="GAX34" s="5"/>
      <c r="GAY34" s="5"/>
      <c r="GAZ34" s="5"/>
      <c r="GBA34" s="5"/>
      <c r="GBB34" s="5"/>
      <c r="GBC34" s="5"/>
      <c r="GBD34" s="5"/>
      <c r="GBE34" s="5"/>
      <c r="GBF34" s="5"/>
      <c r="GBG34" s="5"/>
      <c r="GBH34" s="5"/>
      <c r="GBI34" s="5"/>
      <c r="GBJ34" s="5"/>
      <c r="GBK34" s="5"/>
      <c r="GBL34" s="5"/>
      <c r="GBM34" s="5"/>
      <c r="GBN34" s="5"/>
      <c r="GBO34" s="5"/>
      <c r="GBP34" s="5"/>
      <c r="GBQ34" s="5"/>
      <c r="GBR34" s="5"/>
      <c r="GBS34" s="5"/>
      <c r="GBT34" s="5"/>
      <c r="GBU34" s="5"/>
      <c r="GBV34" s="5"/>
      <c r="GBW34" s="5"/>
      <c r="GBX34" s="5"/>
      <c r="GBY34" s="5"/>
      <c r="GBZ34" s="5"/>
      <c r="GCA34" s="5"/>
      <c r="GCB34" s="5"/>
      <c r="GCC34" s="5"/>
      <c r="GCD34" s="5"/>
      <c r="GCE34" s="5"/>
      <c r="GCF34" s="5"/>
      <c r="GCG34" s="5"/>
      <c r="GCH34" s="5"/>
      <c r="GCI34" s="5"/>
      <c r="GCJ34" s="5"/>
      <c r="GCK34" s="5"/>
      <c r="GCL34" s="5"/>
      <c r="GCM34" s="5"/>
      <c r="GCN34" s="5"/>
      <c r="GCO34" s="5"/>
      <c r="GCP34" s="5"/>
      <c r="GCQ34" s="5"/>
      <c r="GCR34" s="5"/>
      <c r="GCS34" s="5"/>
      <c r="GCT34" s="5"/>
      <c r="GCU34" s="5"/>
      <c r="GCV34" s="5"/>
      <c r="GCW34" s="5"/>
      <c r="GCX34" s="5"/>
      <c r="GCY34" s="5"/>
      <c r="GCZ34" s="5"/>
      <c r="GDA34" s="5"/>
      <c r="GDB34" s="5"/>
      <c r="GDC34" s="5"/>
      <c r="GDD34" s="5"/>
      <c r="GDE34" s="5"/>
      <c r="GDF34" s="5"/>
      <c r="GDG34" s="5"/>
      <c r="GDH34" s="5"/>
      <c r="GDI34" s="5"/>
      <c r="GDJ34" s="5"/>
      <c r="GDK34" s="5"/>
      <c r="GDL34" s="5"/>
      <c r="GDM34" s="5"/>
      <c r="GDN34" s="5"/>
      <c r="GDO34" s="5"/>
      <c r="GDP34" s="5"/>
      <c r="GDQ34" s="5"/>
      <c r="GDR34" s="5"/>
      <c r="GDS34" s="5"/>
      <c r="GDT34" s="5"/>
      <c r="GDU34" s="5"/>
      <c r="GDV34" s="5"/>
      <c r="GDW34" s="5"/>
      <c r="GDX34" s="5"/>
      <c r="GDY34" s="5"/>
      <c r="GDZ34" s="5"/>
      <c r="GEA34" s="5"/>
      <c r="GEB34" s="5"/>
      <c r="GEC34" s="5"/>
      <c r="GED34" s="5"/>
      <c r="GEE34" s="5"/>
      <c r="GEF34" s="5"/>
      <c r="GEG34" s="5"/>
      <c r="GEH34" s="5"/>
      <c r="GEI34" s="5"/>
      <c r="GEJ34" s="5"/>
      <c r="GEK34" s="5"/>
      <c r="GEL34" s="5"/>
      <c r="GEM34" s="5"/>
      <c r="GEN34" s="5"/>
      <c r="GEO34" s="5"/>
      <c r="GEP34" s="5"/>
      <c r="GEQ34" s="5"/>
      <c r="GER34" s="5"/>
      <c r="GES34" s="5"/>
      <c r="GET34" s="5"/>
      <c r="GEU34" s="5"/>
      <c r="GEV34" s="5"/>
      <c r="GEW34" s="5"/>
      <c r="GEX34" s="5"/>
      <c r="GEY34" s="5"/>
      <c r="GEZ34" s="5"/>
      <c r="GFA34" s="5"/>
      <c r="GFB34" s="5"/>
      <c r="GFC34" s="5"/>
      <c r="GFD34" s="5"/>
      <c r="GFE34" s="5"/>
      <c r="GFF34" s="5"/>
      <c r="GFG34" s="5"/>
      <c r="GFH34" s="5"/>
      <c r="GFI34" s="5"/>
      <c r="GFJ34" s="5"/>
      <c r="GFK34" s="5"/>
      <c r="GFL34" s="5"/>
      <c r="GFM34" s="5"/>
      <c r="GFN34" s="5"/>
      <c r="GFO34" s="5"/>
      <c r="GFP34" s="5"/>
      <c r="GFQ34" s="5"/>
      <c r="GFR34" s="5"/>
      <c r="GFS34" s="5"/>
      <c r="GFT34" s="5"/>
      <c r="GFU34" s="5"/>
      <c r="GFV34" s="5"/>
      <c r="GFW34" s="5"/>
      <c r="GFX34" s="5"/>
      <c r="GFY34" s="5"/>
      <c r="GFZ34" s="5"/>
      <c r="GGA34" s="5"/>
      <c r="GGB34" s="5"/>
      <c r="GGC34" s="5"/>
      <c r="GGD34" s="5"/>
      <c r="GGE34" s="5"/>
      <c r="GGF34" s="5"/>
      <c r="GGG34" s="5"/>
      <c r="GGH34" s="5"/>
      <c r="GGI34" s="5"/>
      <c r="GGJ34" s="5"/>
      <c r="GGK34" s="5"/>
      <c r="GGL34" s="5"/>
      <c r="GGM34" s="5"/>
      <c r="GGN34" s="5"/>
      <c r="GGO34" s="5"/>
      <c r="GGP34" s="5"/>
      <c r="GGQ34" s="5"/>
      <c r="GGR34" s="5"/>
      <c r="GGS34" s="5"/>
      <c r="GGT34" s="5"/>
      <c r="GGU34" s="5"/>
      <c r="GGV34" s="5"/>
      <c r="GGW34" s="5"/>
      <c r="GGX34" s="5"/>
      <c r="GGY34" s="5"/>
      <c r="GGZ34" s="5"/>
      <c r="GHA34" s="5"/>
      <c r="GHB34" s="5"/>
      <c r="GHC34" s="5"/>
      <c r="GHD34" s="5"/>
      <c r="GHE34" s="5"/>
      <c r="GHF34" s="5"/>
      <c r="GHG34" s="5"/>
      <c r="GHH34" s="5"/>
      <c r="GHI34" s="5"/>
      <c r="GHJ34" s="5"/>
      <c r="GHK34" s="5"/>
      <c r="GHL34" s="5"/>
      <c r="GHM34" s="5"/>
      <c r="GHN34" s="5"/>
      <c r="GHO34" s="5"/>
      <c r="GHP34" s="5"/>
      <c r="GHQ34" s="5"/>
      <c r="GHR34" s="5"/>
      <c r="GHS34" s="5"/>
      <c r="GHT34" s="5"/>
      <c r="GHU34" s="5"/>
      <c r="GHV34" s="5"/>
      <c r="GHW34" s="5"/>
      <c r="GHX34" s="5"/>
      <c r="GHY34" s="5"/>
      <c r="GHZ34" s="5"/>
      <c r="GIA34" s="5"/>
      <c r="GIB34" s="5"/>
      <c r="GIC34" s="5"/>
      <c r="GID34" s="5"/>
      <c r="GIE34" s="5"/>
      <c r="GIF34" s="5"/>
      <c r="GIG34" s="5"/>
      <c r="GIH34" s="5"/>
      <c r="GII34" s="5"/>
      <c r="GIJ34" s="5"/>
      <c r="GIK34" s="5"/>
      <c r="GIL34" s="5"/>
      <c r="GIM34" s="5"/>
      <c r="GIN34" s="5"/>
      <c r="GIO34" s="5"/>
      <c r="GIP34" s="5"/>
      <c r="GIQ34" s="5"/>
      <c r="GIR34" s="5"/>
      <c r="GIS34" s="5"/>
      <c r="GIT34" s="5"/>
      <c r="GIU34" s="5"/>
      <c r="GIV34" s="5"/>
      <c r="GIW34" s="5"/>
      <c r="GIX34" s="5"/>
      <c r="GIY34" s="5"/>
      <c r="GIZ34" s="5"/>
      <c r="GJA34" s="5"/>
      <c r="GJB34" s="5"/>
      <c r="GJC34" s="5"/>
      <c r="GJD34" s="5"/>
      <c r="GJE34" s="5"/>
      <c r="GJF34" s="5"/>
      <c r="GJG34" s="5"/>
      <c r="GJH34" s="5"/>
      <c r="GJI34" s="5"/>
      <c r="GJJ34" s="5"/>
      <c r="GJK34" s="5"/>
      <c r="GJL34" s="5"/>
      <c r="GJM34" s="5"/>
      <c r="GJN34" s="5"/>
      <c r="GJO34" s="5"/>
      <c r="GJP34" s="5"/>
      <c r="GJQ34" s="5"/>
      <c r="GJR34" s="5"/>
      <c r="GJS34" s="5"/>
      <c r="GJT34" s="5"/>
      <c r="GJU34" s="5"/>
      <c r="GJV34" s="5"/>
      <c r="GJW34" s="5"/>
      <c r="GJX34" s="5"/>
      <c r="GJY34" s="5"/>
      <c r="GJZ34" s="5"/>
      <c r="GKA34" s="5"/>
      <c r="GKB34" s="5"/>
      <c r="GKC34" s="5"/>
      <c r="GKD34" s="5"/>
      <c r="GKE34" s="5"/>
      <c r="GKF34" s="5"/>
      <c r="GKG34" s="5"/>
      <c r="GKH34" s="5"/>
      <c r="GKI34" s="5"/>
      <c r="GKJ34" s="5"/>
      <c r="GKK34" s="5"/>
      <c r="GKL34" s="5"/>
      <c r="GKM34" s="5"/>
      <c r="GKN34" s="5"/>
      <c r="GKO34" s="5"/>
      <c r="GKP34" s="5"/>
      <c r="GKQ34" s="5"/>
      <c r="GKR34" s="5"/>
      <c r="GKS34" s="5"/>
      <c r="GKT34" s="5"/>
      <c r="GKU34" s="5"/>
      <c r="GKV34" s="5"/>
      <c r="GKW34" s="5"/>
      <c r="GKX34" s="5"/>
      <c r="GKY34" s="5"/>
      <c r="GKZ34" s="5"/>
      <c r="GLA34" s="5"/>
      <c r="GLB34" s="5"/>
      <c r="GLC34" s="5"/>
      <c r="GLD34" s="5"/>
      <c r="GLE34" s="5"/>
      <c r="GLF34" s="5"/>
      <c r="GLG34" s="5"/>
      <c r="GLH34" s="5"/>
      <c r="GLI34" s="5"/>
      <c r="GLJ34" s="5"/>
      <c r="GLK34" s="5"/>
      <c r="GLL34" s="5"/>
      <c r="GLM34" s="5"/>
      <c r="GLN34" s="5"/>
      <c r="GLO34" s="5"/>
      <c r="GLP34" s="5"/>
      <c r="GLQ34" s="5"/>
      <c r="GLR34" s="5"/>
      <c r="GLS34" s="5"/>
      <c r="GLT34" s="5"/>
      <c r="GLU34" s="5"/>
      <c r="GLV34" s="5"/>
      <c r="GLW34" s="5"/>
      <c r="GLX34" s="5"/>
      <c r="GLY34" s="5"/>
      <c r="GLZ34" s="5"/>
      <c r="GMA34" s="5"/>
      <c r="GMB34" s="5"/>
      <c r="GMC34" s="5"/>
      <c r="GMD34" s="5"/>
      <c r="GME34" s="5"/>
      <c r="GMF34" s="5"/>
      <c r="GMG34" s="5"/>
      <c r="GMH34" s="5"/>
      <c r="GMI34" s="5"/>
      <c r="GMJ34" s="5"/>
      <c r="GMK34" s="5"/>
      <c r="GML34" s="5"/>
      <c r="GMM34" s="5"/>
      <c r="GMN34" s="5"/>
      <c r="GMO34" s="5"/>
      <c r="GMP34" s="5"/>
      <c r="GMQ34" s="5"/>
      <c r="GMR34" s="5"/>
      <c r="GMS34" s="5"/>
      <c r="GMT34" s="5"/>
      <c r="GMU34" s="5"/>
      <c r="GMV34" s="5"/>
      <c r="GMW34" s="5"/>
      <c r="GMX34" s="5"/>
      <c r="GMY34" s="5"/>
      <c r="GMZ34" s="5"/>
      <c r="GNA34" s="5"/>
      <c r="GNB34" s="5"/>
      <c r="GNC34" s="5"/>
      <c r="GND34" s="5"/>
      <c r="GNE34" s="5"/>
      <c r="GNF34" s="5"/>
      <c r="GNG34" s="5"/>
      <c r="GNH34" s="5"/>
      <c r="GNI34" s="5"/>
      <c r="GNJ34" s="5"/>
      <c r="GNK34" s="5"/>
      <c r="GNL34" s="5"/>
      <c r="GNM34" s="5"/>
      <c r="GNN34" s="5"/>
      <c r="GNO34" s="5"/>
      <c r="GNP34" s="5"/>
      <c r="GNQ34" s="5"/>
      <c r="GNR34" s="5"/>
      <c r="GNS34" s="5"/>
      <c r="GNT34" s="5"/>
      <c r="GNU34" s="5"/>
      <c r="GNV34" s="5"/>
      <c r="GNW34" s="5"/>
      <c r="GNX34" s="5"/>
      <c r="GNY34" s="5"/>
      <c r="GNZ34" s="5"/>
      <c r="GOA34" s="5"/>
      <c r="GOB34" s="5"/>
      <c r="GOC34" s="5"/>
      <c r="GOD34" s="5"/>
      <c r="GOE34" s="5"/>
      <c r="GOF34" s="5"/>
      <c r="GOG34" s="5"/>
      <c r="GOH34" s="5"/>
      <c r="GOI34" s="5"/>
      <c r="GOJ34" s="5"/>
      <c r="GOK34" s="5"/>
      <c r="GOL34" s="5"/>
      <c r="GOM34" s="5"/>
      <c r="GON34" s="5"/>
      <c r="GOO34" s="5"/>
      <c r="GOP34" s="5"/>
      <c r="GOQ34" s="5"/>
      <c r="GOR34" s="5"/>
      <c r="GOS34" s="5"/>
      <c r="GOT34" s="5"/>
      <c r="GOU34" s="5"/>
      <c r="GOV34" s="5"/>
      <c r="GOW34" s="5"/>
      <c r="GOX34" s="5"/>
      <c r="GOY34" s="5"/>
      <c r="GOZ34" s="5"/>
      <c r="GPA34" s="5"/>
      <c r="GPB34" s="5"/>
      <c r="GPC34" s="5"/>
      <c r="GPD34" s="5"/>
      <c r="GPE34" s="5"/>
      <c r="GPF34" s="5"/>
      <c r="GPG34" s="5"/>
      <c r="GPH34" s="5"/>
      <c r="GPI34" s="5"/>
      <c r="GPJ34" s="5"/>
      <c r="GPK34" s="5"/>
      <c r="GPL34" s="5"/>
      <c r="GPM34" s="5"/>
      <c r="GPN34" s="5"/>
      <c r="GPO34" s="5"/>
      <c r="GPP34" s="5"/>
      <c r="GPQ34" s="5"/>
      <c r="GPR34" s="5"/>
      <c r="GPS34" s="5"/>
      <c r="GPT34" s="5"/>
      <c r="GPU34" s="5"/>
      <c r="GPV34" s="5"/>
      <c r="GPW34" s="5"/>
      <c r="GPX34" s="5"/>
      <c r="GPY34" s="5"/>
      <c r="GPZ34" s="5"/>
      <c r="GQA34" s="5"/>
      <c r="GQB34" s="5"/>
      <c r="GQC34" s="5"/>
      <c r="GQD34" s="5"/>
      <c r="GQE34" s="5"/>
      <c r="GQF34" s="5"/>
      <c r="GQG34" s="5"/>
      <c r="GQH34" s="5"/>
      <c r="GQI34" s="5"/>
      <c r="GQJ34" s="5"/>
      <c r="GQK34" s="5"/>
      <c r="GQL34" s="5"/>
      <c r="GQM34" s="5"/>
      <c r="GQN34" s="5"/>
      <c r="GQO34" s="5"/>
      <c r="GQP34" s="5"/>
      <c r="GQQ34" s="5"/>
      <c r="GQR34" s="5"/>
      <c r="GQS34" s="5"/>
      <c r="GQT34" s="5"/>
      <c r="GQU34" s="5"/>
      <c r="GQV34" s="5"/>
      <c r="GQW34" s="5"/>
      <c r="GQX34" s="5"/>
      <c r="GQY34" s="5"/>
      <c r="GQZ34" s="5"/>
      <c r="GRA34" s="5"/>
      <c r="GRB34" s="5"/>
      <c r="GRC34" s="5"/>
      <c r="GRD34" s="5"/>
      <c r="GRE34" s="5"/>
      <c r="GRF34" s="5"/>
      <c r="GRG34" s="5"/>
      <c r="GRH34" s="5"/>
      <c r="GRI34" s="5"/>
      <c r="GRJ34" s="5"/>
      <c r="GRK34" s="5"/>
      <c r="GRL34" s="5"/>
      <c r="GRM34" s="5"/>
      <c r="GRN34" s="5"/>
      <c r="GRO34" s="5"/>
      <c r="GRP34" s="5"/>
      <c r="GRQ34" s="5"/>
      <c r="GRR34" s="5"/>
      <c r="GRS34" s="5"/>
      <c r="GRT34" s="5"/>
      <c r="GRU34" s="5"/>
      <c r="GRV34" s="5"/>
      <c r="GRW34" s="5"/>
      <c r="GRX34" s="5"/>
      <c r="GRY34" s="5"/>
      <c r="GRZ34" s="5"/>
      <c r="GSA34" s="5"/>
      <c r="GSB34" s="5"/>
      <c r="GSC34" s="5"/>
      <c r="GSD34" s="5"/>
      <c r="GSE34" s="5"/>
      <c r="GSF34" s="5"/>
      <c r="GSG34" s="5"/>
      <c r="GSH34" s="5"/>
      <c r="GSI34" s="5"/>
      <c r="GSJ34" s="5"/>
      <c r="GSK34" s="5"/>
      <c r="GSL34" s="5"/>
      <c r="GSM34" s="5"/>
      <c r="GSN34" s="5"/>
      <c r="GSO34" s="5"/>
      <c r="GSP34" s="5"/>
      <c r="GSQ34" s="5"/>
      <c r="GSR34" s="5"/>
      <c r="GSS34" s="5"/>
      <c r="GST34" s="5"/>
      <c r="GSU34" s="5"/>
      <c r="GSV34" s="5"/>
      <c r="GSW34" s="5"/>
      <c r="GSX34" s="5"/>
      <c r="GSY34" s="5"/>
      <c r="GSZ34" s="5"/>
      <c r="GTA34" s="5"/>
      <c r="GTB34" s="5"/>
      <c r="GTC34" s="5"/>
      <c r="GTD34" s="5"/>
      <c r="GTE34" s="5"/>
      <c r="GTF34" s="5"/>
      <c r="GTG34" s="5"/>
      <c r="GTH34" s="5"/>
      <c r="GTI34" s="5"/>
      <c r="GTJ34" s="5"/>
      <c r="GTK34" s="5"/>
      <c r="GTL34" s="5"/>
      <c r="GTM34" s="5"/>
      <c r="GTN34" s="5"/>
      <c r="GTO34" s="5"/>
      <c r="GTP34" s="5"/>
      <c r="GTQ34" s="5"/>
      <c r="GTR34" s="5"/>
      <c r="GTS34" s="5"/>
      <c r="GTT34" s="5"/>
      <c r="GTU34" s="5"/>
      <c r="GTV34" s="5"/>
      <c r="GTW34" s="5"/>
      <c r="GTX34" s="5"/>
      <c r="GTY34" s="5"/>
      <c r="GTZ34" s="5"/>
      <c r="GUA34" s="5"/>
      <c r="GUB34" s="5"/>
      <c r="GUC34" s="5"/>
      <c r="GUD34" s="5"/>
      <c r="GUE34" s="5"/>
      <c r="GUF34" s="5"/>
      <c r="GUG34" s="5"/>
      <c r="GUH34" s="5"/>
      <c r="GUI34" s="5"/>
      <c r="GUJ34" s="5"/>
      <c r="GUK34" s="5"/>
      <c r="GUL34" s="5"/>
      <c r="GUM34" s="5"/>
      <c r="GUN34" s="5"/>
      <c r="GUO34" s="5"/>
      <c r="GUP34" s="5"/>
      <c r="GUQ34" s="5"/>
      <c r="GUR34" s="5"/>
      <c r="GUS34" s="5"/>
      <c r="GUT34" s="5"/>
      <c r="GUU34" s="5"/>
      <c r="GUV34" s="5"/>
      <c r="GUW34" s="5"/>
      <c r="GUX34" s="5"/>
      <c r="GUY34" s="5"/>
      <c r="GUZ34" s="5"/>
      <c r="GVA34" s="5"/>
      <c r="GVB34" s="5"/>
      <c r="GVC34" s="5"/>
      <c r="GVD34" s="5"/>
      <c r="GVE34" s="5"/>
      <c r="GVF34" s="5"/>
      <c r="GVG34" s="5"/>
      <c r="GVH34" s="5"/>
      <c r="GVI34" s="5"/>
      <c r="GVJ34" s="5"/>
      <c r="GVK34" s="5"/>
      <c r="GVL34" s="5"/>
      <c r="GVM34" s="5"/>
      <c r="GVN34" s="5"/>
      <c r="GVO34" s="5"/>
      <c r="GVP34" s="5"/>
      <c r="GVQ34" s="5"/>
      <c r="GVR34" s="5"/>
      <c r="GVS34" s="5"/>
      <c r="GVT34" s="5"/>
      <c r="GVU34" s="5"/>
      <c r="GVV34" s="5"/>
      <c r="GVW34" s="5"/>
      <c r="GVX34" s="5"/>
      <c r="GVY34" s="5"/>
      <c r="GVZ34" s="5"/>
      <c r="GWA34" s="5"/>
      <c r="GWB34" s="5"/>
      <c r="GWC34" s="5"/>
      <c r="GWD34" s="5"/>
      <c r="GWE34" s="5"/>
      <c r="GWF34" s="5"/>
      <c r="GWG34" s="5"/>
      <c r="GWH34" s="5"/>
      <c r="GWI34" s="5"/>
      <c r="GWJ34" s="5"/>
      <c r="GWK34" s="5"/>
      <c r="GWL34" s="5"/>
      <c r="GWM34" s="5"/>
      <c r="GWN34" s="5"/>
      <c r="GWO34" s="5"/>
      <c r="GWP34" s="5"/>
      <c r="GWQ34" s="5"/>
      <c r="GWR34" s="5"/>
      <c r="GWS34" s="5"/>
      <c r="GWT34" s="5"/>
      <c r="GWU34" s="5"/>
      <c r="GWV34" s="5"/>
      <c r="GWW34" s="5"/>
      <c r="GWX34" s="5"/>
      <c r="GWY34" s="5"/>
      <c r="GWZ34" s="5"/>
      <c r="GXA34" s="5"/>
      <c r="GXB34" s="5"/>
      <c r="GXC34" s="5"/>
      <c r="GXD34" s="5"/>
      <c r="GXE34" s="5"/>
      <c r="GXF34" s="5"/>
      <c r="GXG34" s="5"/>
      <c r="GXH34" s="5"/>
      <c r="GXI34" s="5"/>
      <c r="GXJ34" s="5"/>
      <c r="GXK34" s="5"/>
      <c r="GXL34" s="5"/>
      <c r="GXM34" s="5"/>
      <c r="GXN34" s="5"/>
      <c r="GXO34" s="5"/>
      <c r="GXP34" s="5"/>
      <c r="GXQ34" s="5"/>
      <c r="GXR34" s="5"/>
      <c r="GXS34" s="5"/>
      <c r="GXT34" s="5"/>
      <c r="GXU34" s="5"/>
      <c r="GXV34" s="5"/>
      <c r="GXW34" s="5"/>
      <c r="GXX34" s="5"/>
      <c r="GXY34" s="5"/>
      <c r="GXZ34" s="5"/>
      <c r="GYA34" s="5"/>
      <c r="GYB34" s="5"/>
      <c r="GYC34" s="5"/>
      <c r="GYD34" s="5"/>
      <c r="GYE34" s="5"/>
      <c r="GYF34" s="5"/>
      <c r="GYG34" s="5"/>
      <c r="GYH34" s="5"/>
      <c r="GYI34" s="5"/>
      <c r="GYJ34" s="5"/>
      <c r="GYK34" s="5"/>
      <c r="GYL34" s="5"/>
      <c r="GYM34" s="5"/>
      <c r="GYN34" s="5"/>
      <c r="GYO34" s="5"/>
      <c r="GYP34" s="5"/>
      <c r="GYQ34" s="5"/>
      <c r="GYR34" s="5"/>
      <c r="GYS34" s="5"/>
      <c r="GYT34" s="5"/>
      <c r="GYU34" s="5"/>
      <c r="GYV34" s="5"/>
      <c r="GYW34" s="5"/>
      <c r="GYX34" s="5"/>
      <c r="GYY34" s="5"/>
      <c r="GYZ34" s="5"/>
      <c r="GZA34" s="5"/>
      <c r="GZB34" s="5"/>
      <c r="GZC34" s="5"/>
      <c r="GZD34" s="5"/>
      <c r="GZE34" s="5"/>
      <c r="GZF34" s="5"/>
      <c r="GZG34" s="5"/>
      <c r="GZH34" s="5"/>
      <c r="GZI34" s="5"/>
      <c r="GZJ34" s="5"/>
      <c r="GZK34" s="5"/>
      <c r="GZL34" s="5"/>
      <c r="GZM34" s="5"/>
      <c r="GZN34" s="5"/>
      <c r="GZO34" s="5"/>
      <c r="GZP34" s="5"/>
      <c r="GZQ34" s="5"/>
      <c r="GZR34" s="5"/>
      <c r="GZS34" s="5"/>
      <c r="GZT34" s="5"/>
      <c r="GZU34" s="5"/>
      <c r="GZV34" s="5"/>
      <c r="GZW34" s="5"/>
      <c r="GZX34" s="5"/>
      <c r="GZY34" s="5"/>
      <c r="GZZ34" s="5"/>
      <c r="HAA34" s="5"/>
      <c r="HAB34" s="5"/>
      <c r="HAC34" s="5"/>
      <c r="HAD34" s="5"/>
      <c r="HAE34" s="5"/>
      <c r="HAF34" s="5"/>
      <c r="HAG34" s="5"/>
      <c r="HAH34" s="5"/>
      <c r="HAI34" s="5"/>
      <c r="HAJ34" s="5"/>
      <c r="HAK34" s="5"/>
      <c r="HAL34" s="5"/>
      <c r="HAM34" s="5"/>
      <c r="HAN34" s="5"/>
      <c r="HAO34" s="5"/>
      <c r="HAP34" s="5"/>
      <c r="HAQ34" s="5"/>
      <c r="HAR34" s="5"/>
      <c r="HAS34" s="5"/>
      <c r="HAT34" s="5"/>
      <c r="HAU34" s="5"/>
      <c r="HAV34" s="5"/>
      <c r="HAW34" s="5"/>
      <c r="HAX34" s="5"/>
      <c r="HAY34" s="5"/>
      <c r="HAZ34" s="5"/>
      <c r="HBA34" s="5"/>
      <c r="HBB34" s="5"/>
      <c r="HBC34" s="5"/>
      <c r="HBD34" s="5"/>
      <c r="HBE34" s="5"/>
      <c r="HBF34" s="5"/>
      <c r="HBG34" s="5"/>
      <c r="HBH34" s="5"/>
      <c r="HBI34" s="5"/>
      <c r="HBJ34" s="5"/>
      <c r="HBK34" s="5"/>
      <c r="HBL34" s="5"/>
      <c r="HBM34" s="5"/>
      <c r="HBN34" s="5"/>
      <c r="HBO34" s="5"/>
      <c r="HBP34" s="5"/>
      <c r="HBQ34" s="5"/>
      <c r="HBR34" s="5"/>
      <c r="HBS34" s="5"/>
      <c r="HBT34" s="5"/>
      <c r="HBU34" s="5"/>
      <c r="HBV34" s="5"/>
      <c r="HBW34" s="5"/>
      <c r="HBX34" s="5"/>
      <c r="HBY34" s="5"/>
      <c r="HBZ34" s="5"/>
      <c r="HCA34" s="5"/>
      <c r="HCB34" s="5"/>
      <c r="HCC34" s="5"/>
      <c r="HCD34" s="5"/>
      <c r="HCE34" s="5"/>
      <c r="HCF34" s="5"/>
      <c r="HCG34" s="5"/>
      <c r="HCH34" s="5"/>
      <c r="HCI34" s="5"/>
      <c r="HCJ34" s="5"/>
      <c r="HCK34" s="5"/>
      <c r="HCL34" s="5"/>
      <c r="HCM34" s="5"/>
      <c r="HCN34" s="5"/>
      <c r="HCO34" s="5"/>
      <c r="HCP34" s="5"/>
      <c r="HCQ34" s="5"/>
      <c r="HCR34" s="5"/>
      <c r="HCS34" s="5"/>
      <c r="HCT34" s="5"/>
      <c r="HCU34" s="5"/>
      <c r="HCV34" s="5"/>
      <c r="HCW34" s="5"/>
      <c r="HCX34" s="5"/>
      <c r="HCY34" s="5"/>
      <c r="HCZ34" s="5"/>
      <c r="HDA34" s="5"/>
      <c r="HDB34" s="5"/>
      <c r="HDC34" s="5"/>
      <c r="HDD34" s="5"/>
      <c r="HDE34" s="5"/>
      <c r="HDF34" s="5"/>
      <c r="HDG34" s="5"/>
      <c r="HDH34" s="5"/>
      <c r="HDI34" s="5"/>
      <c r="HDJ34" s="5"/>
      <c r="HDK34" s="5"/>
      <c r="HDL34" s="5"/>
      <c r="HDM34" s="5"/>
      <c r="HDN34" s="5"/>
      <c r="HDO34" s="5"/>
      <c r="HDP34" s="5"/>
      <c r="HDQ34" s="5"/>
      <c r="HDR34" s="5"/>
      <c r="HDS34" s="5"/>
      <c r="HDT34" s="5"/>
      <c r="HDU34" s="5"/>
      <c r="HDV34" s="5"/>
      <c r="HDW34" s="5"/>
      <c r="HDX34" s="5"/>
      <c r="HDY34" s="5"/>
      <c r="HDZ34" s="5"/>
      <c r="HEA34" s="5"/>
      <c r="HEB34" s="5"/>
      <c r="HEC34" s="5"/>
      <c r="HED34" s="5"/>
      <c r="HEE34" s="5"/>
      <c r="HEF34" s="5"/>
      <c r="HEG34" s="5"/>
      <c r="HEH34" s="5"/>
      <c r="HEI34" s="5"/>
      <c r="HEJ34" s="5"/>
      <c r="HEK34" s="5"/>
      <c r="HEL34" s="5"/>
      <c r="HEM34" s="5"/>
      <c r="HEN34" s="5"/>
      <c r="HEO34" s="5"/>
      <c r="HEP34" s="5"/>
      <c r="HEQ34" s="5"/>
      <c r="HER34" s="5"/>
      <c r="HES34" s="5"/>
      <c r="HET34" s="5"/>
      <c r="HEU34" s="5"/>
      <c r="HEV34" s="5"/>
      <c r="HEW34" s="5"/>
      <c r="HEX34" s="5"/>
      <c r="HEY34" s="5"/>
      <c r="HEZ34" s="5"/>
      <c r="HFA34" s="5"/>
      <c r="HFB34" s="5"/>
      <c r="HFC34" s="5"/>
      <c r="HFD34" s="5"/>
      <c r="HFE34" s="5"/>
      <c r="HFF34" s="5"/>
      <c r="HFG34" s="5"/>
      <c r="HFH34" s="5"/>
      <c r="HFI34" s="5"/>
      <c r="HFJ34" s="5"/>
      <c r="HFK34" s="5"/>
      <c r="HFL34" s="5"/>
      <c r="HFM34" s="5"/>
      <c r="HFN34" s="5"/>
      <c r="HFO34" s="5"/>
      <c r="HFP34" s="5"/>
      <c r="HFQ34" s="5"/>
      <c r="HFR34" s="5"/>
      <c r="HFS34" s="5"/>
      <c r="HFT34" s="5"/>
      <c r="HFU34" s="5"/>
      <c r="HFV34" s="5"/>
      <c r="HFW34" s="5"/>
      <c r="HFX34" s="5"/>
      <c r="HFY34" s="5"/>
      <c r="HFZ34" s="5"/>
      <c r="HGA34" s="5"/>
      <c r="HGB34" s="5"/>
      <c r="HGC34" s="5"/>
      <c r="HGD34" s="5"/>
      <c r="HGE34" s="5"/>
      <c r="HGF34" s="5"/>
      <c r="HGG34" s="5"/>
      <c r="HGH34" s="5"/>
      <c r="HGI34" s="5"/>
      <c r="HGJ34" s="5"/>
      <c r="HGK34" s="5"/>
      <c r="HGL34" s="5"/>
      <c r="HGM34" s="5"/>
      <c r="HGN34" s="5"/>
      <c r="HGO34" s="5"/>
      <c r="HGP34" s="5"/>
      <c r="HGQ34" s="5"/>
      <c r="HGR34" s="5"/>
      <c r="HGS34" s="5"/>
      <c r="HGT34" s="5"/>
      <c r="HGU34" s="5"/>
      <c r="HGV34" s="5"/>
      <c r="HGW34" s="5"/>
      <c r="HGX34" s="5"/>
      <c r="HGY34" s="5"/>
      <c r="HGZ34" s="5"/>
      <c r="HHA34" s="5"/>
      <c r="HHB34" s="5"/>
      <c r="HHC34" s="5"/>
      <c r="HHD34" s="5"/>
      <c r="HHE34" s="5"/>
      <c r="HHF34" s="5"/>
      <c r="HHG34" s="5"/>
      <c r="HHH34" s="5"/>
      <c r="HHI34" s="5"/>
      <c r="HHJ34" s="5"/>
      <c r="HHK34" s="5"/>
      <c r="HHL34" s="5"/>
      <c r="HHM34" s="5"/>
      <c r="HHN34" s="5"/>
      <c r="HHO34" s="5"/>
      <c r="HHP34" s="5"/>
      <c r="HHQ34" s="5"/>
      <c r="HHR34" s="5"/>
      <c r="HHS34" s="5"/>
      <c r="HHT34" s="5"/>
      <c r="HHU34" s="5"/>
      <c r="HHV34" s="5"/>
      <c r="HHW34" s="5"/>
      <c r="HHX34" s="5"/>
      <c r="HHY34" s="5"/>
      <c r="HHZ34" s="5"/>
      <c r="HIA34" s="5"/>
      <c r="HIB34" s="5"/>
      <c r="HIC34" s="5"/>
      <c r="HID34" s="5"/>
      <c r="HIE34" s="5"/>
      <c r="HIF34" s="5"/>
      <c r="HIG34" s="5"/>
      <c r="HIH34" s="5"/>
      <c r="HII34" s="5"/>
      <c r="HIJ34" s="5"/>
      <c r="HIK34" s="5"/>
      <c r="HIL34" s="5"/>
      <c r="HIM34" s="5"/>
      <c r="HIN34" s="5"/>
      <c r="HIO34" s="5"/>
      <c r="HIP34" s="5"/>
      <c r="HIQ34" s="5"/>
      <c r="HIR34" s="5"/>
      <c r="HIS34" s="5"/>
      <c r="HIT34" s="5"/>
      <c r="HIU34" s="5"/>
      <c r="HIV34" s="5"/>
      <c r="HIW34" s="5"/>
      <c r="HIX34" s="5"/>
      <c r="HIY34" s="5"/>
      <c r="HIZ34" s="5"/>
      <c r="HJA34" s="5"/>
      <c r="HJB34" s="5"/>
      <c r="HJC34" s="5"/>
      <c r="HJD34" s="5"/>
      <c r="HJE34" s="5"/>
      <c r="HJF34" s="5"/>
      <c r="HJG34" s="5"/>
      <c r="HJH34" s="5"/>
      <c r="HJI34" s="5"/>
      <c r="HJJ34" s="5"/>
      <c r="HJK34" s="5"/>
      <c r="HJL34" s="5"/>
      <c r="HJM34" s="5"/>
      <c r="HJN34" s="5"/>
      <c r="HJO34" s="5"/>
      <c r="HJP34" s="5"/>
      <c r="HJQ34" s="5"/>
      <c r="HJR34" s="5"/>
      <c r="HJS34" s="5"/>
      <c r="HJT34" s="5"/>
      <c r="HJU34" s="5"/>
      <c r="HJV34" s="5"/>
      <c r="HJW34" s="5"/>
      <c r="HJX34" s="5"/>
      <c r="HJY34" s="5"/>
      <c r="HJZ34" s="5"/>
      <c r="HKA34" s="5"/>
      <c r="HKB34" s="5"/>
      <c r="HKC34" s="5"/>
      <c r="HKD34" s="5"/>
      <c r="HKE34" s="5"/>
      <c r="HKF34" s="5"/>
      <c r="HKG34" s="5"/>
      <c r="HKH34" s="5"/>
      <c r="HKI34" s="5"/>
      <c r="HKJ34" s="5"/>
      <c r="HKK34" s="5"/>
      <c r="HKL34" s="5"/>
      <c r="HKM34" s="5"/>
      <c r="HKN34" s="5"/>
      <c r="HKO34" s="5"/>
      <c r="HKP34" s="5"/>
      <c r="HKQ34" s="5"/>
      <c r="HKR34" s="5"/>
      <c r="HKS34" s="5"/>
      <c r="HKT34" s="5"/>
      <c r="HKU34" s="5"/>
      <c r="HKV34" s="5"/>
      <c r="HKW34" s="5"/>
      <c r="HKX34" s="5"/>
      <c r="HKY34" s="5"/>
      <c r="HKZ34" s="5"/>
      <c r="HLA34" s="5"/>
      <c r="HLB34" s="5"/>
      <c r="HLC34" s="5"/>
      <c r="HLD34" s="5"/>
      <c r="HLE34" s="5"/>
      <c r="HLF34" s="5"/>
      <c r="HLG34" s="5"/>
      <c r="HLH34" s="5"/>
      <c r="HLI34" s="5"/>
      <c r="HLJ34" s="5"/>
      <c r="HLK34" s="5"/>
      <c r="HLL34" s="5"/>
      <c r="HLM34" s="5"/>
      <c r="HLN34" s="5"/>
      <c r="HLO34" s="5"/>
      <c r="HLP34" s="5"/>
      <c r="HLQ34" s="5"/>
      <c r="HLR34" s="5"/>
      <c r="HLS34" s="5"/>
      <c r="HLT34" s="5"/>
      <c r="HLU34" s="5"/>
      <c r="HLV34" s="5"/>
      <c r="HLW34" s="5"/>
      <c r="HLX34" s="5"/>
      <c r="HLY34" s="5"/>
      <c r="HLZ34" s="5"/>
      <c r="HMA34" s="5"/>
      <c r="HMB34" s="5"/>
      <c r="HMC34" s="5"/>
      <c r="HMD34" s="5"/>
      <c r="HME34" s="5"/>
      <c r="HMF34" s="5"/>
      <c r="HMG34" s="5"/>
      <c r="HMH34" s="5"/>
      <c r="HMI34" s="5"/>
      <c r="HMJ34" s="5"/>
      <c r="HMK34" s="5"/>
      <c r="HML34" s="5"/>
      <c r="HMM34" s="5"/>
      <c r="HMN34" s="5"/>
      <c r="HMO34" s="5"/>
      <c r="HMP34" s="5"/>
      <c r="HMQ34" s="5"/>
      <c r="HMR34" s="5"/>
      <c r="HMS34" s="5"/>
      <c r="HMT34" s="5"/>
      <c r="HMU34" s="5"/>
      <c r="HMV34" s="5"/>
      <c r="HMW34" s="5"/>
      <c r="HMX34" s="5"/>
      <c r="HMY34" s="5"/>
      <c r="HMZ34" s="5"/>
      <c r="HNA34" s="5"/>
      <c r="HNB34" s="5"/>
      <c r="HNC34" s="5"/>
      <c r="HND34" s="5"/>
      <c r="HNE34" s="5"/>
      <c r="HNF34" s="5"/>
      <c r="HNG34" s="5"/>
      <c r="HNH34" s="5"/>
      <c r="HNI34" s="5"/>
      <c r="HNJ34" s="5"/>
      <c r="HNK34" s="5"/>
      <c r="HNL34" s="5"/>
      <c r="HNM34" s="5"/>
      <c r="HNN34" s="5"/>
      <c r="HNO34" s="5"/>
      <c r="HNP34" s="5"/>
      <c r="HNQ34" s="5"/>
      <c r="HNR34" s="5"/>
      <c r="HNS34" s="5"/>
      <c r="HNT34" s="5"/>
      <c r="HNU34" s="5"/>
      <c r="HNV34" s="5"/>
      <c r="HNW34" s="5"/>
      <c r="HNX34" s="5"/>
      <c r="HNY34" s="5"/>
      <c r="HNZ34" s="5"/>
      <c r="HOA34" s="5"/>
      <c r="HOB34" s="5"/>
      <c r="HOC34" s="5"/>
      <c r="HOD34" s="5"/>
      <c r="HOE34" s="5"/>
      <c r="HOF34" s="5"/>
      <c r="HOG34" s="5"/>
      <c r="HOH34" s="5"/>
      <c r="HOI34" s="5"/>
      <c r="HOJ34" s="5"/>
      <c r="HOK34" s="5"/>
      <c r="HOL34" s="5"/>
      <c r="HOM34" s="5"/>
      <c r="HON34" s="5"/>
      <c r="HOO34" s="5"/>
      <c r="HOP34" s="5"/>
      <c r="HOQ34" s="5"/>
      <c r="HOR34" s="5"/>
      <c r="HOS34" s="5"/>
      <c r="HOT34" s="5"/>
      <c r="HOU34" s="5"/>
      <c r="HOV34" s="5"/>
      <c r="HOW34" s="5"/>
      <c r="HOX34" s="5"/>
      <c r="HOY34" s="5"/>
      <c r="HOZ34" s="5"/>
      <c r="HPA34" s="5"/>
      <c r="HPB34" s="5"/>
      <c r="HPC34" s="5"/>
      <c r="HPD34" s="5"/>
      <c r="HPE34" s="5"/>
      <c r="HPF34" s="5"/>
      <c r="HPG34" s="5"/>
      <c r="HPH34" s="5"/>
      <c r="HPI34" s="5"/>
      <c r="HPJ34" s="5"/>
      <c r="HPK34" s="5"/>
      <c r="HPL34" s="5"/>
      <c r="HPM34" s="5"/>
      <c r="HPN34" s="5"/>
      <c r="HPO34" s="5"/>
      <c r="HPP34" s="5"/>
      <c r="HPQ34" s="5"/>
      <c r="HPR34" s="5"/>
      <c r="HPS34" s="5"/>
      <c r="HPT34" s="5"/>
      <c r="HPU34" s="5"/>
      <c r="HPV34" s="5"/>
      <c r="HPW34" s="5"/>
      <c r="HPX34" s="5"/>
      <c r="HPY34" s="5"/>
      <c r="HPZ34" s="5"/>
      <c r="HQA34" s="5"/>
      <c r="HQB34" s="5"/>
      <c r="HQC34" s="5"/>
      <c r="HQD34" s="5"/>
      <c r="HQE34" s="5"/>
      <c r="HQF34" s="5"/>
      <c r="HQG34" s="5"/>
      <c r="HQH34" s="5"/>
      <c r="HQI34" s="5"/>
      <c r="HQJ34" s="5"/>
      <c r="HQK34" s="5"/>
      <c r="HQL34" s="5"/>
      <c r="HQM34" s="5"/>
      <c r="HQN34" s="5"/>
      <c r="HQO34" s="5"/>
      <c r="HQP34" s="5"/>
      <c r="HQQ34" s="5"/>
      <c r="HQR34" s="5"/>
      <c r="HQS34" s="5"/>
      <c r="HQT34" s="5"/>
      <c r="HQU34" s="5"/>
      <c r="HQV34" s="5"/>
      <c r="HQW34" s="5"/>
      <c r="HQX34" s="5"/>
      <c r="HQY34" s="5"/>
      <c r="HQZ34" s="5"/>
      <c r="HRA34" s="5"/>
      <c r="HRB34" s="5"/>
      <c r="HRC34" s="5"/>
      <c r="HRD34" s="5"/>
      <c r="HRE34" s="5"/>
      <c r="HRF34" s="5"/>
      <c r="HRG34" s="5"/>
      <c r="HRH34" s="5"/>
      <c r="HRI34" s="5"/>
      <c r="HRJ34" s="5"/>
      <c r="HRK34" s="5"/>
      <c r="HRL34" s="5"/>
      <c r="HRM34" s="5"/>
      <c r="HRN34" s="5"/>
      <c r="HRO34" s="5"/>
      <c r="HRP34" s="5"/>
      <c r="HRQ34" s="5"/>
      <c r="HRR34" s="5"/>
      <c r="HRS34" s="5"/>
      <c r="HRT34" s="5"/>
      <c r="HRU34" s="5"/>
      <c r="HRV34" s="5"/>
      <c r="HRW34" s="5"/>
      <c r="HRX34" s="5"/>
      <c r="HRY34" s="5"/>
      <c r="HRZ34" s="5"/>
      <c r="HSA34" s="5"/>
      <c r="HSB34" s="5"/>
      <c r="HSC34" s="5"/>
      <c r="HSD34" s="5"/>
      <c r="HSE34" s="5"/>
      <c r="HSF34" s="5"/>
      <c r="HSG34" s="5"/>
      <c r="HSH34" s="5"/>
      <c r="HSI34" s="5"/>
      <c r="HSJ34" s="5"/>
      <c r="HSK34" s="5"/>
      <c r="HSL34" s="5"/>
      <c r="HSM34" s="5"/>
      <c r="HSN34" s="5"/>
      <c r="HSO34" s="5"/>
      <c r="HSP34" s="5"/>
      <c r="HSQ34" s="5"/>
      <c r="HSR34" s="5"/>
      <c r="HSS34" s="5"/>
      <c r="HST34" s="5"/>
      <c r="HSU34" s="5"/>
      <c r="HSV34" s="5"/>
      <c r="HSW34" s="5"/>
      <c r="HSX34" s="5"/>
      <c r="HSY34" s="5"/>
      <c r="HSZ34" s="5"/>
      <c r="HTA34" s="5"/>
      <c r="HTB34" s="5"/>
      <c r="HTC34" s="5"/>
      <c r="HTD34" s="5"/>
      <c r="HTE34" s="5"/>
      <c r="HTF34" s="5"/>
      <c r="HTG34" s="5"/>
      <c r="HTH34" s="5"/>
      <c r="HTI34" s="5"/>
      <c r="HTJ34" s="5"/>
      <c r="HTK34" s="5"/>
      <c r="HTL34" s="5"/>
      <c r="HTM34" s="5"/>
      <c r="HTN34" s="5"/>
      <c r="HTO34" s="5"/>
      <c r="HTP34" s="5"/>
      <c r="HTQ34" s="5"/>
      <c r="HTR34" s="5"/>
      <c r="HTS34" s="5"/>
      <c r="HTT34" s="5"/>
      <c r="HTU34" s="5"/>
      <c r="HTV34" s="5"/>
      <c r="HTW34" s="5"/>
      <c r="HTX34" s="5"/>
      <c r="HTY34" s="5"/>
      <c r="HTZ34" s="5"/>
      <c r="HUA34" s="5"/>
      <c r="HUB34" s="5"/>
      <c r="HUC34" s="5"/>
      <c r="HUD34" s="5"/>
      <c r="HUE34" s="5"/>
      <c r="HUF34" s="5"/>
      <c r="HUG34" s="5"/>
      <c r="HUH34" s="5"/>
      <c r="HUI34" s="5"/>
      <c r="HUJ34" s="5"/>
      <c r="HUK34" s="5"/>
      <c r="HUL34" s="5"/>
      <c r="HUM34" s="5"/>
      <c r="HUN34" s="5"/>
      <c r="HUO34" s="5"/>
      <c r="HUP34" s="5"/>
      <c r="HUQ34" s="5"/>
      <c r="HUR34" s="5"/>
      <c r="HUS34" s="5"/>
      <c r="HUT34" s="5"/>
      <c r="HUU34" s="5"/>
      <c r="HUV34" s="5"/>
      <c r="HUW34" s="5"/>
      <c r="HUX34" s="5"/>
      <c r="HUY34" s="5"/>
      <c r="HUZ34" s="5"/>
      <c r="HVA34" s="5"/>
      <c r="HVB34" s="5"/>
      <c r="HVC34" s="5"/>
      <c r="HVD34" s="5"/>
      <c r="HVE34" s="5"/>
      <c r="HVF34" s="5"/>
      <c r="HVG34" s="5"/>
      <c r="HVH34" s="5"/>
      <c r="HVI34" s="5"/>
      <c r="HVJ34" s="5"/>
      <c r="HVK34" s="5"/>
      <c r="HVL34" s="5"/>
      <c r="HVM34" s="5"/>
      <c r="HVN34" s="5"/>
      <c r="HVO34" s="5"/>
      <c r="HVP34" s="5"/>
      <c r="HVQ34" s="5"/>
      <c r="HVR34" s="5"/>
      <c r="HVS34" s="5"/>
      <c r="HVT34" s="5"/>
      <c r="HVU34" s="5"/>
      <c r="HVV34" s="5"/>
      <c r="HVW34" s="5"/>
      <c r="HVX34" s="5"/>
      <c r="HVY34" s="5"/>
      <c r="HVZ34" s="5"/>
      <c r="HWA34" s="5"/>
      <c r="HWB34" s="5"/>
      <c r="HWC34" s="5"/>
      <c r="HWD34" s="5"/>
      <c r="HWE34" s="5"/>
      <c r="HWF34" s="5"/>
      <c r="HWG34" s="5"/>
      <c r="HWH34" s="5"/>
      <c r="HWI34" s="5"/>
      <c r="HWJ34" s="5"/>
      <c r="HWK34" s="5"/>
      <c r="HWL34" s="5"/>
      <c r="HWM34" s="5"/>
      <c r="HWN34" s="5"/>
      <c r="HWO34" s="5"/>
      <c r="HWP34" s="5"/>
      <c r="HWQ34" s="5"/>
      <c r="HWR34" s="5"/>
      <c r="HWS34" s="5"/>
      <c r="HWT34" s="5"/>
      <c r="HWU34" s="5"/>
      <c r="HWV34" s="5"/>
      <c r="HWW34" s="5"/>
      <c r="HWX34" s="5"/>
      <c r="HWY34" s="5"/>
      <c r="HWZ34" s="5"/>
      <c r="HXA34" s="5"/>
      <c r="HXB34" s="5"/>
      <c r="HXC34" s="5"/>
      <c r="HXD34" s="5"/>
      <c r="HXE34" s="5"/>
      <c r="HXF34" s="5"/>
      <c r="HXG34" s="5"/>
      <c r="HXH34" s="5"/>
      <c r="HXI34" s="5"/>
      <c r="HXJ34" s="5"/>
      <c r="HXK34" s="5"/>
      <c r="HXL34" s="5"/>
      <c r="HXM34" s="5"/>
      <c r="HXN34" s="5"/>
      <c r="HXO34" s="5"/>
      <c r="HXP34" s="5"/>
      <c r="HXQ34" s="5"/>
      <c r="HXR34" s="5"/>
      <c r="HXS34" s="5"/>
      <c r="HXT34" s="5"/>
      <c r="HXU34" s="5"/>
      <c r="HXV34" s="5"/>
      <c r="HXW34" s="5"/>
      <c r="HXX34" s="5"/>
      <c r="HXY34" s="5"/>
      <c r="HXZ34" s="5"/>
      <c r="HYA34" s="5"/>
      <c r="HYB34" s="5"/>
      <c r="HYC34" s="5"/>
      <c r="HYD34" s="5"/>
      <c r="HYE34" s="5"/>
      <c r="HYF34" s="5"/>
      <c r="HYG34" s="5"/>
      <c r="HYH34" s="5"/>
      <c r="HYI34" s="5"/>
      <c r="HYJ34" s="5"/>
      <c r="HYK34" s="5"/>
      <c r="HYL34" s="5"/>
      <c r="HYM34" s="5"/>
      <c r="HYN34" s="5"/>
      <c r="HYO34" s="5"/>
      <c r="HYP34" s="5"/>
      <c r="HYQ34" s="5"/>
      <c r="HYR34" s="5"/>
      <c r="HYS34" s="5"/>
      <c r="HYT34" s="5"/>
      <c r="HYU34" s="5"/>
      <c r="HYV34" s="5"/>
      <c r="HYW34" s="5"/>
      <c r="HYX34" s="5"/>
      <c r="HYY34" s="5"/>
      <c r="HYZ34" s="5"/>
      <c r="HZA34" s="5"/>
      <c r="HZB34" s="5"/>
      <c r="HZC34" s="5"/>
      <c r="HZD34" s="5"/>
      <c r="HZE34" s="5"/>
      <c r="HZF34" s="5"/>
      <c r="HZG34" s="5"/>
      <c r="HZH34" s="5"/>
      <c r="HZI34" s="5"/>
      <c r="HZJ34" s="5"/>
      <c r="HZK34" s="5"/>
      <c r="HZL34" s="5"/>
      <c r="HZM34" s="5"/>
      <c r="HZN34" s="5"/>
      <c r="HZO34" s="5"/>
      <c r="HZP34" s="5"/>
      <c r="HZQ34" s="5"/>
      <c r="HZR34" s="5"/>
      <c r="HZS34" s="5"/>
      <c r="HZT34" s="5"/>
      <c r="HZU34" s="5"/>
      <c r="HZV34" s="5"/>
      <c r="HZW34" s="5"/>
      <c r="HZX34" s="5"/>
      <c r="HZY34" s="5"/>
      <c r="HZZ34" s="5"/>
      <c r="IAA34" s="5"/>
      <c r="IAB34" s="5"/>
      <c r="IAC34" s="5"/>
      <c r="IAD34" s="5"/>
      <c r="IAE34" s="5"/>
      <c r="IAF34" s="5"/>
      <c r="IAG34" s="5"/>
      <c r="IAH34" s="5"/>
      <c r="IAI34" s="5"/>
      <c r="IAJ34" s="5"/>
      <c r="IAK34" s="5"/>
      <c r="IAL34" s="5"/>
      <c r="IAM34" s="5"/>
      <c r="IAN34" s="5"/>
      <c r="IAO34" s="5"/>
      <c r="IAP34" s="5"/>
      <c r="IAQ34" s="5"/>
      <c r="IAR34" s="5"/>
      <c r="IAS34" s="5"/>
      <c r="IAT34" s="5"/>
      <c r="IAU34" s="5"/>
      <c r="IAV34" s="5"/>
      <c r="IAW34" s="5"/>
      <c r="IAX34" s="5"/>
      <c r="IAY34" s="5"/>
      <c r="IAZ34" s="5"/>
      <c r="IBA34" s="5"/>
      <c r="IBB34" s="5"/>
      <c r="IBC34" s="5"/>
      <c r="IBD34" s="5"/>
      <c r="IBE34" s="5"/>
      <c r="IBF34" s="5"/>
      <c r="IBG34" s="5"/>
      <c r="IBH34" s="5"/>
      <c r="IBI34" s="5"/>
      <c r="IBJ34" s="5"/>
      <c r="IBK34" s="5"/>
      <c r="IBL34" s="5"/>
      <c r="IBM34" s="5"/>
      <c r="IBN34" s="5"/>
      <c r="IBO34" s="5"/>
      <c r="IBP34" s="5"/>
      <c r="IBQ34" s="5"/>
      <c r="IBR34" s="5"/>
      <c r="IBS34" s="5"/>
      <c r="IBT34" s="5"/>
      <c r="IBU34" s="5"/>
      <c r="IBV34" s="5"/>
      <c r="IBW34" s="5"/>
      <c r="IBX34" s="5"/>
      <c r="IBY34" s="5"/>
      <c r="IBZ34" s="5"/>
      <c r="ICA34" s="5"/>
      <c r="ICB34" s="5"/>
      <c r="ICC34" s="5"/>
      <c r="ICD34" s="5"/>
      <c r="ICE34" s="5"/>
      <c r="ICF34" s="5"/>
      <c r="ICG34" s="5"/>
      <c r="ICH34" s="5"/>
      <c r="ICI34" s="5"/>
      <c r="ICJ34" s="5"/>
      <c r="ICK34" s="5"/>
      <c r="ICL34" s="5"/>
      <c r="ICM34" s="5"/>
      <c r="ICN34" s="5"/>
      <c r="ICO34" s="5"/>
      <c r="ICP34" s="5"/>
      <c r="ICQ34" s="5"/>
      <c r="ICR34" s="5"/>
      <c r="ICS34" s="5"/>
      <c r="ICT34" s="5"/>
      <c r="ICU34" s="5"/>
      <c r="ICV34" s="5"/>
      <c r="ICW34" s="5"/>
      <c r="ICX34" s="5"/>
      <c r="ICY34" s="5"/>
      <c r="ICZ34" s="5"/>
      <c r="IDA34" s="5"/>
      <c r="IDB34" s="5"/>
      <c r="IDC34" s="5"/>
      <c r="IDD34" s="5"/>
      <c r="IDE34" s="5"/>
      <c r="IDF34" s="5"/>
      <c r="IDG34" s="5"/>
      <c r="IDH34" s="5"/>
      <c r="IDI34" s="5"/>
      <c r="IDJ34" s="5"/>
      <c r="IDK34" s="5"/>
      <c r="IDL34" s="5"/>
      <c r="IDM34" s="5"/>
      <c r="IDN34" s="5"/>
      <c r="IDO34" s="5"/>
      <c r="IDP34" s="5"/>
      <c r="IDQ34" s="5"/>
      <c r="IDR34" s="5"/>
      <c r="IDS34" s="5"/>
      <c r="IDT34" s="5"/>
      <c r="IDU34" s="5"/>
      <c r="IDV34" s="5"/>
      <c r="IDW34" s="5"/>
      <c r="IDX34" s="5"/>
      <c r="IDY34" s="5"/>
      <c r="IDZ34" s="5"/>
      <c r="IEA34" s="5"/>
      <c r="IEB34" s="5"/>
      <c r="IEC34" s="5"/>
      <c r="IED34" s="5"/>
      <c r="IEE34" s="5"/>
      <c r="IEF34" s="5"/>
      <c r="IEG34" s="5"/>
      <c r="IEH34" s="5"/>
      <c r="IEI34" s="5"/>
      <c r="IEJ34" s="5"/>
      <c r="IEK34" s="5"/>
      <c r="IEL34" s="5"/>
      <c r="IEM34" s="5"/>
      <c r="IEN34" s="5"/>
      <c r="IEO34" s="5"/>
      <c r="IEP34" s="5"/>
      <c r="IEQ34" s="5"/>
      <c r="IER34" s="5"/>
      <c r="IES34" s="5"/>
      <c r="IET34" s="5"/>
      <c r="IEU34" s="5"/>
      <c r="IEV34" s="5"/>
      <c r="IEW34" s="5"/>
      <c r="IEX34" s="5"/>
      <c r="IEY34" s="5"/>
      <c r="IEZ34" s="5"/>
      <c r="IFA34" s="5"/>
      <c r="IFB34" s="5"/>
      <c r="IFC34" s="5"/>
      <c r="IFD34" s="5"/>
      <c r="IFE34" s="5"/>
      <c r="IFF34" s="5"/>
      <c r="IFG34" s="5"/>
      <c r="IFH34" s="5"/>
      <c r="IFI34" s="5"/>
      <c r="IFJ34" s="5"/>
      <c r="IFK34" s="5"/>
      <c r="IFL34" s="5"/>
      <c r="IFM34" s="5"/>
      <c r="IFN34" s="5"/>
      <c r="IFO34" s="5"/>
      <c r="IFP34" s="5"/>
      <c r="IFQ34" s="5"/>
      <c r="IFR34" s="5"/>
      <c r="IFS34" s="5"/>
      <c r="IFT34" s="5"/>
      <c r="IFU34" s="5"/>
      <c r="IFV34" s="5"/>
      <c r="IFW34" s="5"/>
      <c r="IFX34" s="5"/>
      <c r="IFY34" s="5"/>
      <c r="IFZ34" s="5"/>
      <c r="IGA34" s="5"/>
      <c r="IGB34" s="5"/>
      <c r="IGC34" s="5"/>
      <c r="IGD34" s="5"/>
      <c r="IGE34" s="5"/>
      <c r="IGF34" s="5"/>
      <c r="IGG34" s="5"/>
      <c r="IGH34" s="5"/>
      <c r="IGI34" s="5"/>
      <c r="IGJ34" s="5"/>
      <c r="IGK34" s="5"/>
      <c r="IGL34" s="5"/>
      <c r="IGM34" s="5"/>
      <c r="IGN34" s="5"/>
      <c r="IGO34" s="5"/>
      <c r="IGP34" s="5"/>
      <c r="IGQ34" s="5"/>
      <c r="IGR34" s="5"/>
      <c r="IGS34" s="5"/>
      <c r="IGT34" s="5"/>
      <c r="IGU34" s="5"/>
      <c r="IGV34" s="5"/>
      <c r="IGW34" s="5"/>
      <c r="IGX34" s="5"/>
      <c r="IGY34" s="5"/>
      <c r="IGZ34" s="5"/>
      <c r="IHA34" s="5"/>
      <c r="IHB34" s="5"/>
      <c r="IHC34" s="5"/>
      <c r="IHD34" s="5"/>
      <c r="IHE34" s="5"/>
      <c r="IHF34" s="5"/>
      <c r="IHG34" s="5"/>
      <c r="IHH34" s="5"/>
      <c r="IHI34" s="5"/>
      <c r="IHJ34" s="5"/>
      <c r="IHK34" s="5"/>
      <c r="IHL34" s="5"/>
      <c r="IHM34" s="5"/>
      <c r="IHN34" s="5"/>
      <c r="IHO34" s="5"/>
      <c r="IHP34" s="5"/>
      <c r="IHQ34" s="5"/>
      <c r="IHR34" s="5"/>
      <c r="IHS34" s="5"/>
      <c r="IHT34" s="5"/>
      <c r="IHU34" s="5"/>
      <c r="IHV34" s="5"/>
      <c r="IHW34" s="5"/>
      <c r="IHX34" s="5"/>
      <c r="IHY34" s="5"/>
      <c r="IHZ34" s="5"/>
      <c r="IIA34" s="5"/>
      <c r="IIB34" s="5"/>
      <c r="IIC34" s="5"/>
      <c r="IID34" s="5"/>
      <c r="IIE34" s="5"/>
      <c r="IIF34" s="5"/>
      <c r="IIG34" s="5"/>
      <c r="IIH34" s="5"/>
      <c r="III34" s="5"/>
      <c r="IIJ34" s="5"/>
      <c r="IIK34" s="5"/>
      <c r="IIL34" s="5"/>
      <c r="IIM34" s="5"/>
      <c r="IIN34" s="5"/>
      <c r="IIO34" s="5"/>
      <c r="IIP34" s="5"/>
      <c r="IIQ34" s="5"/>
      <c r="IIR34" s="5"/>
      <c r="IIS34" s="5"/>
      <c r="IIT34" s="5"/>
      <c r="IIU34" s="5"/>
      <c r="IIV34" s="5"/>
      <c r="IIW34" s="5"/>
      <c r="IIX34" s="5"/>
      <c r="IIY34" s="5"/>
      <c r="IIZ34" s="5"/>
      <c r="IJA34" s="5"/>
      <c r="IJB34" s="5"/>
      <c r="IJC34" s="5"/>
      <c r="IJD34" s="5"/>
      <c r="IJE34" s="5"/>
      <c r="IJF34" s="5"/>
      <c r="IJG34" s="5"/>
      <c r="IJH34" s="5"/>
      <c r="IJI34" s="5"/>
      <c r="IJJ34" s="5"/>
      <c r="IJK34" s="5"/>
      <c r="IJL34" s="5"/>
      <c r="IJM34" s="5"/>
      <c r="IJN34" s="5"/>
      <c r="IJO34" s="5"/>
      <c r="IJP34" s="5"/>
      <c r="IJQ34" s="5"/>
      <c r="IJR34" s="5"/>
      <c r="IJS34" s="5"/>
      <c r="IJT34" s="5"/>
      <c r="IJU34" s="5"/>
      <c r="IJV34" s="5"/>
      <c r="IJW34" s="5"/>
      <c r="IJX34" s="5"/>
      <c r="IJY34" s="5"/>
      <c r="IJZ34" s="5"/>
      <c r="IKA34" s="5"/>
      <c r="IKB34" s="5"/>
      <c r="IKC34" s="5"/>
      <c r="IKD34" s="5"/>
      <c r="IKE34" s="5"/>
      <c r="IKF34" s="5"/>
      <c r="IKG34" s="5"/>
      <c r="IKH34" s="5"/>
      <c r="IKI34" s="5"/>
      <c r="IKJ34" s="5"/>
      <c r="IKK34" s="5"/>
      <c r="IKL34" s="5"/>
      <c r="IKM34" s="5"/>
      <c r="IKN34" s="5"/>
      <c r="IKO34" s="5"/>
      <c r="IKP34" s="5"/>
      <c r="IKQ34" s="5"/>
      <c r="IKR34" s="5"/>
      <c r="IKS34" s="5"/>
      <c r="IKT34" s="5"/>
      <c r="IKU34" s="5"/>
      <c r="IKV34" s="5"/>
      <c r="IKW34" s="5"/>
      <c r="IKX34" s="5"/>
      <c r="IKY34" s="5"/>
      <c r="IKZ34" s="5"/>
      <c r="ILA34" s="5"/>
      <c r="ILB34" s="5"/>
      <c r="ILC34" s="5"/>
      <c r="ILD34" s="5"/>
      <c r="ILE34" s="5"/>
      <c r="ILF34" s="5"/>
      <c r="ILG34" s="5"/>
      <c r="ILH34" s="5"/>
      <c r="ILI34" s="5"/>
      <c r="ILJ34" s="5"/>
      <c r="ILK34" s="5"/>
      <c r="ILL34" s="5"/>
      <c r="ILM34" s="5"/>
      <c r="ILN34" s="5"/>
      <c r="ILO34" s="5"/>
      <c r="ILP34" s="5"/>
      <c r="ILQ34" s="5"/>
      <c r="ILR34" s="5"/>
      <c r="ILS34" s="5"/>
      <c r="ILT34" s="5"/>
      <c r="ILU34" s="5"/>
      <c r="ILV34" s="5"/>
      <c r="ILW34" s="5"/>
      <c r="ILX34" s="5"/>
      <c r="ILY34" s="5"/>
      <c r="ILZ34" s="5"/>
      <c r="IMA34" s="5"/>
      <c r="IMB34" s="5"/>
      <c r="IMC34" s="5"/>
      <c r="IMD34" s="5"/>
      <c r="IME34" s="5"/>
      <c r="IMF34" s="5"/>
      <c r="IMG34" s="5"/>
      <c r="IMH34" s="5"/>
      <c r="IMI34" s="5"/>
      <c r="IMJ34" s="5"/>
      <c r="IMK34" s="5"/>
      <c r="IML34" s="5"/>
      <c r="IMM34" s="5"/>
      <c r="IMN34" s="5"/>
      <c r="IMO34" s="5"/>
      <c r="IMP34" s="5"/>
      <c r="IMQ34" s="5"/>
      <c r="IMR34" s="5"/>
      <c r="IMS34" s="5"/>
      <c r="IMT34" s="5"/>
      <c r="IMU34" s="5"/>
      <c r="IMV34" s="5"/>
      <c r="IMW34" s="5"/>
      <c r="IMX34" s="5"/>
      <c r="IMY34" s="5"/>
      <c r="IMZ34" s="5"/>
      <c r="INA34" s="5"/>
      <c r="INB34" s="5"/>
      <c r="INC34" s="5"/>
      <c r="IND34" s="5"/>
      <c r="INE34" s="5"/>
      <c r="INF34" s="5"/>
      <c r="ING34" s="5"/>
      <c r="INH34" s="5"/>
      <c r="INI34" s="5"/>
      <c r="INJ34" s="5"/>
      <c r="INK34" s="5"/>
      <c r="INL34" s="5"/>
      <c r="INM34" s="5"/>
      <c r="INN34" s="5"/>
      <c r="INO34" s="5"/>
      <c r="INP34" s="5"/>
      <c r="INQ34" s="5"/>
      <c r="INR34" s="5"/>
      <c r="INS34" s="5"/>
      <c r="INT34" s="5"/>
      <c r="INU34" s="5"/>
      <c r="INV34" s="5"/>
      <c r="INW34" s="5"/>
      <c r="INX34" s="5"/>
      <c r="INY34" s="5"/>
      <c r="INZ34" s="5"/>
      <c r="IOA34" s="5"/>
      <c r="IOB34" s="5"/>
      <c r="IOC34" s="5"/>
      <c r="IOD34" s="5"/>
      <c r="IOE34" s="5"/>
      <c r="IOF34" s="5"/>
      <c r="IOG34" s="5"/>
      <c r="IOH34" s="5"/>
      <c r="IOI34" s="5"/>
      <c r="IOJ34" s="5"/>
      <c r="IOK34" s="5"/>
      <c r="IOL34" s="5"/>
      <c r="IOM34" s="5"/>
      <c r="ION34" s="5"/>
      <c r="IOO34" s="5"/>
      <c r="IOP34" s="5"/>
      <c r="IOQ34" s="5"/>
      <c r="IOR34" s="5"/>
      <c r="IOS34" s="5"/>
      <c r="IOT34" s="5"/>
      <c r="IOU34" s="5"/>
      <c r="IOV34" s="5"/>
      <c r="IOW34" s="5"/>
      <c r="IOX34" s="5"/>
      <c r="IOY34" s="5"/>
      <c r="IOZ34" s="5"/>
      <c r="IPA34" s="5"/>
      <c r="IPB34" s="5"/>
      <c r="IPC34" s="5"/>
      <c r="IPD34" s="5"/>
      <c r="IPE34" s="5"/>
      <c r="IPF34" s="5"/>
      <c r="IPG34" s="5"/>
      <c r="IPH34" s="5"/>
      <c r="IPI34" s="5"/>
      <c r="IPJ34" s="5"/>
      <c r="IPK34" s="5"/>
      <c r="IPL34" s="5"/>
      <c r="IPM34" s="5"/>
      <c r="IPN34" s="5"/>
      <c r="IPO34" s="5"/>
      <c r="IPP34" s="5"/>
      <c r="IPQ34" s="5"/>
      <c r="IPR34" s="5"/>
      <c r="IPS34" s="5"/>
      <c r="IPT34" s="5"/>
      <c r="IPU34" s="5"/>
      <c r="IPV34" s="5"/>
      <c r="IPW34" s="5"/>
      <c r="IPX34" s="5"/>
      <c r="IPY34" s="5"/>
      <c r="IPZ34" s="5"/>
      <c r="IQA34" s="5"/>
      <c r="IQB34" s="5"/>
      <c r="IQC34" s="5"/>
      <c r="IQD34" s="5"/>
      <c r="IQE34" s="5"/>
      <c r="IQF34" s="5"/>
      <c r="IQG34" s="5"/>
      <c r="IQH34" s="5"/>
      <c r="IQI34" s="5"/>
      <c r="IQJ34" s="5"/>
      <c r="IQK34" s="5"/>
      <c r="IQL34" s="5"/>
      <c r="IQM34" s="5"/>
      <c r="IQN34" s="5"/>
      <c r="IQO34" s="5"/>
      <c r="IQP34" s="5"/>
      <c r="IQQ34" s="5"/>
      <c r="IQR34" s="5"/>
      <c r="IQS34" s="5"/>
      <c r="IQT34" s="5"/>
      <c r="IQU34" s="5"/>
      <c r="IQV34" s="5"/>
      <c r="IQW34" s="5"/>
      <c r="IQX34" s="5"/>
      <c r="IQY34" s="5"/>
      <c r="IQZ34" s="5"/>
      <c r="IRA34" s="5"/>
      <c r="IRB34" s="5"/>
      <c r="IRC34" s="5"/>
      <c r="IRD34" s="5"/>
      <c r="IRE34" s="5"/>
      <c r="IRF34" s="5"/>
      <c r="IRG34" s="5"/>
      <c r="IRH34" s="5"/>
      <c r="IRI34" s="5"/>
      <c r="IRJ34" s="5"/>
      <c r="IRK34" s="5"/>
      <c r="IRL34" s="5"/>
      <c r="IRM34" s="5"/>
      <c r="IRN34" s="5"/>
      <c r="IRO34" s="5"/>
      <c r="IRP34" s="5"/>
      <c r="IRQ34" s="5"/>
      <c r="IRR34" s="5"/>
      <c r="IRS34" s="5"/>
      <c r="IRT34" s="5"/>
      <c r="IRU34" s="5"/>
      <c r="IRV34" s="5"/>
      <c r="IRW34" s="5"/>
      <c r="IRX34" s="5"/>
      <c r="IRY34" s="5"/>
      <c r="IRZ34" s="5"/>
      <c r="ISA34" s="5"/>
      <c r="ISB34" s="5"/>
      <c r="ISC34" s="5"/>
      <c r="ISD34" s="5"/>
      <c r="ISE34" s="5"/>
      <c r="ISF34" s="5"/>
      <c r="ISG34" s="5"/>
      <c r="ISH34" s="5"/>
      <c r="ISI34" s="5"/>
      <c r="ISJ34" s="5"/>
      <c r="ISK34" s="5"/>
      <c r="ISL34" s="5"/>
      <c r="ISM34" s="5"/>
      <c r="ISN34" s="5"/>
      <c r="ISO34" s="5"/>
      <c r="ISP34" s="5"/>
      <c r="ISQ34" s="5"/>
      <c r="ISR34" s="5"/>
      <c r="ISS34" s="5"/>
      <c r="IST34" s="5"/>
      <c r="ISU34" s="5"/>
      <c r="ISV34" s="5"/>
      <c r="ISW34" s="5"/>
      <c r="ISX34" s="5"/>
      <c r="ISY34" s="5"/>
      <c r="ISZ34" s="5"/>
      <c r="ITA34" s="5"/>
      <c r="ITB34" s="5"/>
      <c r="ITC34" s="5"/>
      <c r="ITD34" s="5"/>
      <c r="ITE34" s="5"/>
      <c r="ITF34" s="5"/>
      <c r="ITG34" s="5"/>
      <c r="ITH34" s="5"/>
      <c r="ITI34" s="5"/>
      <c r="ITJ34" s="5"/>
      <c r="ITK34" s="5"/>
      <c r="ITL34" s="5"/>
      <c r="ITM34" s="5"/>
      <c r="ITN34" s="5"/>
      <c r="ITO34" s="5"/>
      <c r="ITP34" s="5"/>
      <c r="ITQ34" s="5"/>
      <c r="ITR34" s="5"/>
      <c r="ITS34" s="5"/>
      <c r="ITT34" s="5"/>
      <c r="ITU34" s="5"/>
      <c r="ITV34" s="5"/>
      <c r="ITW34" s="5"/>
      <c r="ITX34" s="5"/>
      <c r="ITY34" s="5"/>
      <c r="ITZ34" s="5"/>
      <c r="IUA34" s="5"/>
      <c r="IUB34" s="5"/>
      <c r="IUC34" s="5"/>
      <c r="IUD34" s="5"/>
      <c r="IUE34" s="5"/>
      <c r="IUF34" s="5"/>
      <c r="IUG34" s="5"/>
      <c r="IUH34" s="5"/>
      <c r="IUI34" s="5"/>
      <c r="IUJ34" s="5"/>
      <c r="IUK34" s="5"/>
      <c r="IUL34" s="5"/>
      <c r="IUM34" s="5"/>
      <c r="IUN34" s="5"/>
      <c r="IUO34" s="5"/>
      <c r="IUP34" s="5"/>
      <c r="IUQ34" s="5"/>
      <c r="IUR34" s="5"/>
      <c r="IUS34" s="5"/>
      <c r="IUT34" s="5"/>
      <c r="IUU34" s="5"/>
      <c r="IUV34" s="5"/>
      <c r="IUW34" s="5"/>
      <c r="IUX34" s="5"/>
      <c r="IUY34" s="5"/>
      <c r="IUZ34" s="5"/>
      <c r="IVA34" s="5"/>
      <c r="IVB34" s="5"/>
      <c r="IVC34" s="5"/>
      <c r="IVD34" s="5"/>
      <c r="IVE34" s="5"/>
      <c r="IVF34" s="5"/>
      <c r="IVG34" s="5"/>
      <c r="IVH34" s="5"/>
      <c r="IVI34" s="5"/>
      <c r="IVJ34" s="5"/>
      <c r="IVK34" s="5"/>
      <c r="IVL34" s="5"/>
      <c r="IVM34" s="5"/>
      <c r="IVN34" s="5"/>
      <c r="IVO34" s="5"/>
      <c r="IVP34" s="5"/>
      <c r="IVQ34" s="5"/>
      <c r="IVR34" s="5"/>
      <c r="IVS34" s="5"/>
      <c r="IVT34" s="5"/>
      <c r="IVU34" s="5"/>
      <c r="IVV34" s="5"/>
      <c r="IVW34" s="5"/>
      <c r="IVX34" s="5"/>
      <c r="IVY34" s="5"/>
      <c r="IVZ34" s="5"/>
      <c r="IWA34" s="5"/>
      <c r="IWB34" s="5"/>
      <c r="IWC34" s="5"/>
      <c r="IWD34" s="5"/>
      <c r="IWE34" s="5"/>
      <c r="IWF34" s="5"/>
      <c r="IWG34" s="5"/>
      <c r="IWH34" s="5"/>
      <c r="IWI34" s="5"/>
      <c r="IWJ34" s="5"/>
      <c r="IWK34" s="5"/>
      <c r="IWL34" s="5"/>
      <c r="IWM34" s="5"/>
      <c r="IWN34" s="5"/>
      <c r="IWO34" s="5"/>
      <c r="IWP34" s="5"/>
      <c r="IWQ34" s="5"/>
      <c r="IWR34" s="5"/>
      <c r="IWS34" s="5"/>
      <c r="IWT34" s="5"/>
      <c r="IWU34" s="5"/>
      <c r="IWV34" s="5"/>
      <c r="IWW34" s="5"/>
      <c r="IWX34" s="5"/>
      <c r="IWY34" s="5"/>
      <c r="IWZ34" s="5"/>
      <c r="IXA34" s="5"/>
      <c r="IXB34" s="5"/>
      <c r="IXC34" s="5"/>
      <c r="IXD34" s="5"/>
      <c r="IXE34" s="5"/>
      <c r="IXF34" s="5"/>
      <c r="IXG34" s="5"/>
      <c r="IXH34" s="5"/>
      <c r="IXI34" s="5"/>
      <c r="IXJ34" s="5"/>
      <c r="IXK34" s="5"/>
      <c r="IXL34" s="5"/>
      <c r="IXM34" s="5"/>
      <c r="IXN34" s="5"/>
      <c r="IXO34" s="5"/>
      <c r="IXP34" s="5"/>
      <c r="IXQ34" s="5"/>
      <c r="IXR34" s="5"/>
      <c r="IXS34" s="5"/>
      <c r="IXT34" s="5"/>
      <c r="IXU34" s="5"/>
      <c r="IXV34" s="5"/>
      <c r="IXW34" s="5"/>
      <c r="IXX34" s="5"/>
      <c r="IXY34" s="5"/>
      <c r="IXZ34" s="5"/>
      <c r="IYA34" s="5"/>
      <c r="IYB34" s="5"/>
      <c r="IYC34" s="5"/>
      <c r="IYD34" s="5"/>
      <c r="IYE34" s="5"/>
      <c r="IYF34" s="5"/>
      <c r="IYG34" s="5"/>
      <c r="IYH34" s="5"/>
      <c r="IYI34" s="5"/>
      <c r="IYJ34" s="5"/>
      <c r="IYK34" s="5"/>
      <c r="IYL34" s="5"/>
      <c r="IYM34" s="5"/>
      <c r="IYN34" s="5"/>
      <c r="IYO34" s="5"/>
      <c r="IYP34" s="5"/>
      <c r="IYQ34" s="5"/>
      <c r="IYR34" s="5"/>
      <c r="IYS34" s="5"/>
      <c r="IYT34" s="5"/>
      <c r="IYU34" s="5"/>
      <c r="IYV34" s="5"/>
      <c r="IYW34" s="5"/>
      <c r="IYX34" s="5"/>
      <c r="IYY34" s="5"/>
      <c r="IYZ34" s="5"/>
      <c r="IZA34" s="5"/>
      <c r="IZB34" s="5"/>
      <c r="IZC34" s="5"/>
      <c r="IZD34" s="5"/>
      <c r="IZE34" s="5"/>
      <c r="IZF34" s="5"/>
      <c r="IZG34" s="5"/>
      <c r="IZH34" s="5"/>
      <c r="IZI34" s="5"/>
      <c r="IZJ34" s="5"/>
      <c r="IZK34" s="5"/>
      <c r="IZL34" s="5"/>
      <c r="IZM34" s="5"/>
      <c r="IZN34" s="5"/>
      <c r="IZO34" s="5"/>
      <c r="IZP34" s="5"/>
      <c r="IZQ34" s="5"/>
      <c r="IZR34" s="5"/>
      <c r="IZS34" s="5"/>
      <c r="IZT34" s="5"/>
      <c r="IZU34" s="5"/>
      <c r="IZV34" s="5"/>
      <c r="IZW34" s="5"/>
      <c r="IZX34" s="5"/>
      <c r="IZY34" s="5"/>
      <c r="IZZ34" s="5"/>
      <c r="JAA34" s="5"/>
      <c r="JAB34" s="5"/>
      <c r="JAC34" s="5"/>
      <c r="JAD34" s="5"/>
      <c r="JAE34" s="5"/>
      <c r="JAF34" s="5"/>
      <c r="JAG34" s="5"/>
      <c r="JAH34" s="5"/>
      <c r="JAI34" s="5"/>
      <c r="JAJ34" s="5"/>
      <c r="JAK34" s="5"/>
      <c r="JAL34" s="5"/>
      <c r="JAM34" s="5"/>
      <c r="JAN34" s="5"/>
      <c r="JAO34" s="5"/>
      <c r="JAP34" s="5"/>
      <c r="JAQ34" s="5"/>
      <c r="JAR34" s="5"/>
      <c r="JAS34" s="5"/>
      <c r="JAT34" s="5"/>
      <c r="JAU34" s="5"/>
      <c r="JAV34" s="5"/>
      <c r="JAW34" s="5"/>
      <c r="JAX34" s="5"/>
      <c r="JAY34" s="5"/>
      <c r="JAZ34" s="5"/>
      <c r="JBA34" s="5"/>
      <c r="JBB34" s="5"/>
      <c r="JBC34" s="5"/>
      <c r="JBD34" s="5"/>
      <c r="JBE34" s="5"/>
      <c r="JBF34" s="5"/>
      <c r="JBG34" s="5"/>
      <c r="JBH34" s="5"/>
      <c r="JBI34" s="5"/>
      <c r="JBJ34" s="5"/>
      <c r="JBK34" s="5"/>
      <c r="JBL34" s="5"/>
      <c r="JBM34" s="5"/>
      <c r="JBN34" s="5"/>
      <c r="JBO34" s="5"/>
      <c r="JBP34" s="5"/>
      <c r="JBQ34" s="5"/>
      <c r="JBR34" s="5"/>
      <c r="JBS34" s="5"/>
      <c r="JBT34" s="5"/>
      <c r="JBU34" s="5"/>
      <c r="JBV34" s="5"/>
      <c r="JBW34" s="5"/>
      <c r="JBX34" s="5"/>
      <c r="JBY34" s="5"/>
      <c r="JBZ34" s="5"/>
      <c r="JCA34" s="5"/>
      <c r="JCB34" s="5"/>
      <c r="JCC34" s="5"/>
      <c r="JCD34" s="5"/>
      <c r="JCE34" s="5"/>
      <c r="JCF34" s="5"/>
      <c r="JCG34" s="5"/>
      <c r="JCH34" s="5"/>
      <c r="JCI34" s="5"/>
      <c r="JCJ34" s="5"/>
      <c r="JCK34" s="5"/>
      <c r="JCL34" s="5"/>
      <c r="JCM34" s="5"/>
      <c r="JCN34" s="5"/>
      <c r="JCO34" s="5"/>
      <c r="JCP34" s="5"/>
      <c r="JCQ34" s="5"/>
      <c r="JCR34" s="5"/>
      <c r="JCS34" s="5"/>
      <c r="JCT34" s="5"/>
      <c r="JCU34" s="5"/>
      <c r="JCV34" s="5"/>
      <c r="JCW34" s="5"/>
      <c r="JCX34" s="5"/>
      <c r="JCY34" s="5"/>
      <c r="JCZ34" s="5"/>
      <c r="JDA34" s="5"/>
      <c r="JDB34" s="5"/>
      <c r="JDC34" s="5"/>
      <c r="JDD34" s="5"/>
      <c r="JDE34" s="5"/>
      <c r="JDF34" s="5"/>
      <c r="JDG34" s="5"/>
      <c r="JDH34" s="5"/>
      <c r="JDI34" s="5"/>
      <c r="JDJ34" s="5"/>
      <c r="JDK34" s="5"/>
      <c r="JDL34" s="5"/>
      <c r="JDM34" s="5"/>
      <c r="JDN34" s="5"/>
      <c r="JDO34" s="5"/>
      <c r="JDP34" s="5"/>
      <c r="JDQ34" s="5"/>
      <c r="JDR34" s="5"/>
      <c r="JDS34" s="5"/>
      <c r="JDT34" s="5"/>
      <c r="JDU34" s="5"/>
      <c r="JDV34" s="5"/>
      <c r="JDW34" s="5"/>
      <c r="JDX34" s="5"/>
      <c r="JDY34" s="5"/>
      <c r="JDZ34" s="5"/>
      <c r="JEA34" s="5"/>
      <c r="JEB34" s="5"/>
      <c r="JEC34" s="5"/>
      <c r="JED34" s="5"/>
      <c r="JEE34" s="5"/>
      <c r="JEF34" s="5"/>
      <c r="JEG34" s="5"/>
      <c r="JEH34" s="5"/>
      <c r="JEI34" s="5"/>
      <c r="JEJ34" s="5"/>
      <c r="JEK34" s="5"/>
      <c r="JEL34" s="5"/>
      <c r="JEM34" s="5"/>
      <c r="JEN34" s="5"/>
      <c r="JEO34" s="5"/>
      <c r="JEP34" s="5"/>
      <c r="JEQ34" s="5"/>
      <c r="JER34" s="5"/>
      <c r="JES34" s="5"/>
      <c r="JET34" s="5"/>
      <c r="JEU34" s="5"/>
      <c r="JEV34" s="5"/>
      <c r="JEW34" s="5"/>
      <c r="JEX34" s="5"/>
      <c r="JEY34" s="5"/>
      <c r="JEZ34" s="5"/>
      <c r="JFA34" s="5"/>
      <c r="JFB34" s="5"/>
      <c r="JFC34" s="5"/>
      <c r="JFD34" s="5"/>
      <c r="JFE34" s="5"/>
      <c r="JFF34" s="5"/>
      <c r="JFG34" s="5"/>
      <c r="JFH34" s="5"/>
      <c r="JFI34" s="5"/>
      <c r="JFJ34" s="5"/>
      <c r="JFK34" s="5"/>
      <c r="JFL34" s="5"/>
      <c r="JFM34" s="5"/>
      <c r="JFN34" s="5"/>
      <c r="JFO34" s="5"/>
      <c r="JFP34" s="5"/>
      <c r="JFQ34" s="5"/>
      <c r="JFR34" s="5"/>
      <c r="JFS34" s="5"/>
      <c r="JFT34" s="5"/>
      <c r="JFU34" s="5"/>
      <c r="JFV34" s="5"/>
      <c r="JFW34" s="5"/>
      <c r="JFX34" s="5"/>
      <c r="JFY34" s="5"/>
      <c r="JFZ34" s="5"/>
      <c r="JGA34" s="5"/>
      <c r="JGB34" s="5"/>
      <c r="JGC34" s="5"/>
      <c r="JGD34" s="5"/>
      <c r="JGE34" s="5"/>
      <c r="JGF34" s="5"/>
      <c r="JGG34" s="5"/>
      <c r="JGH34" s="5"/>
      <c r="JGI34" s="5"/>
      <c r="JGJ34" s="5"/>
      <c r="JGK34" s="5"/>
      <c r="JGL34" s="5"/>
      <c r="JGM34" s="5"/>
      <c r="JGN34" s="5"/>
      <c r="JGO34" s="5"/>
      <c r="JGP34" s="5"/>
      <c r="JGQ34" s="5"/>
      <c r="JGR34" s="5"/>
      <c r="JGS34" s="5"/>
      <c r="JGT34" s="5"/>
      <c r="JGU34" s="5"/>
      <c r="JGV34" s="5"/>
      <c r="JGW34" s="5"/>
      <c r="JGX34" s="5"/>
      <c r="JGY34" s="5"/>
      <c r="JGZ34" s="5"/>
      <c r="JHA34" s="5"/>
      <c r="JHB34" s="5"/>
      <c r="JHC34" s="5"/>
      <c r="JHD34" s="5"/>
      <c r="JHE34" s="5"/>
      <c r="JHF34" s="5"/>
      <c r="JHG34" s="5"/>
      <c r="JHH34" s="5"/>
      <c r="JHI34" s="5"/>
      <c r="JHJ34" s="5"/>
      <c r="JHK34" s="5"/>
      <c r="JHL34" s="5"/>
      <c r="JHM34" s="5"/>
      <c r="JHN34" s="5"/>
      <c r="JHO34" s="5"/>
      <c r="JHP34" s="5"/>
      <c r="JHQ34" s="5"/>
      <c r="JHR34" s="5"/>
      <c r="JHS34" s="5"/>
      <c r="JHT34" s="5"/>
      <c r="JHU34" s="5"/>
      <c r="JHV34" s="5"/>
      <c r="JHW34" s="5"/>
      <c r="JHX34" s="5"/>
      <c r="JHY34" s="5"/>
      <c r="JHZ34" s="5"/>
      <c r="JIA34" s="5"/>
      <c r="JIB34" s="5"/>
      <c r="JIC34" s="5"/>
      <c r="JID34" s="5"/>
      <c r="JIE34" s="5"/>
      <c r="JIF34" s="5"/>
      <c r="JIG34" s="5"/>
      <c r="JIH34" s="5"/>
      <c r="JII34" s="5"/>
      <c r="JIJ34" s="5"/>
      <c r="JIK34" s="5"/>
      <c r="JIL34" s="5"/>
      <c r="JIM34" s="5"/>
      <c r="JIN34" s="5"/>
      <c r="JIO34" s="5"/>
      <c r="JIP34" s="5"/>
      <c r="JIQ34" s="5"/>
      <c r="JIR34" s="5"/>
      <c r="JIS34" s="5"/>
      <c r="JIT34" s="5"/>
      <c r="JIU34" s="5"/>
      <c r="JIV34" s="5"/>
      <c r="JIW34" s="5"/>
      <c r="JIX34" s="5"/>
      <c r="JIY34" s="5"/>
      <c r="JIZ34" s="5"/>
      <c r="JJA34" s="5"/>
      <c r="JJB34" s="5"/>
      <c r="JJC34" s="5"/>
      <c r="JJD34" s="5"/>
      <c r="JJE34" s="5"/>
      <c r="JJF34" s="5"/>
      <c r="JJG34" s="5"/>
      <c r="JJH34" s="5"/>
      <c r="JJI34" s="5"/>
      <c r="JJJ34" s="5"/>
      <c r="JJK34" s="5"/>
      <c r="JJL34" s="5"/>
      <c r="JJM34" s="5"/>
      <c r="JJN34" s="5"/>
      <c r="JJO34" s="5"/>
      <c r="JJP34" s="5"/>
      <c r="JJQ34" s="5"/>
      <c r="JJR34" s="5"/>
      <c r="JJS34" s="5"/>
      <c r="JJT34" s="5"/>
      <c r="JJU34" s="5"/>
      <c r="JJV34" s="5"/>
      <c r="JJW34" s="5"/>
      <c r="JJX34" s="5"/>
      <c r="JJY34" s="5"/>
      <c r="JJZ34" s="5"/>
      <c r="JKA34" s="5"/>
      <c r="JKB34" s="5"/>
      <c r="JKC34" s="5"/>
      <c r="JKD34" s="5"/>
      <c r="JKE34" s="5"/>
      <c r="JKF34" s="5"/>
      <c r="JKG34" s="5"/>
      <c r="JKH34" s="5"/>
      <c r="JKI34" s="5"/>
      <c r="JKJ34" s="5"/>
      <c r="JKK34" s="5"/>
      <c r="JKL34" s="5"/>
      <c r="JKM34" s="5"/>
      <c r="JKN34" s="5"/>
      <c r="JKO34" s="5"/>
      <c r="JKP34" s="5"/>
      <c r="JKQ34" s="5"/>
      <c r="JKR34" s="5"/>
      <c r="JKS34" s="5"/>
      <c r="JKT34" s="5"/>
      <c r="JKU34" s="5"/>
      <c r="JKV34" s="5"/>
      <c r="JKW34" s="5"/>
      <c r="JKX34" s="5"/>
      <c r="JKY34" s="5"/>
      <c r="JKZ34" s="5"/>
      <c r="JLA34" s="5"/>
      <c r="JLB34" s="5"/>
      <c r="JLC34" s="5"/>
      <c r="JLD34" s="5"/>
      <c r="JLE34" s="5"/>
      <c r="JLF34" s="5"/>
      <c r="JLG34" s="5"/>
      <c r="JLH34" s="5"/>
      <c r="JLI34" s="5"/>
      <c r="JLJ34" s="5"/>
      <c r="JLK34" s="5"/>
      <c r="JLL34" s="5"/>
      <c r="JLM34" s="5"/>
      <c r="JLN34" s="5"/>
      <c r="JLO34" s="5"/>
      <c r="JLP34" s="5"/>
      <c r="JLQ34" s="5"/>
      <c r="JLR34" s="5"/>
      <c r="JLS34" s="5"/>
      <c r="JLT34" s="5"/>
      <c r="JLU34" s="5"/>
      <c r="JLV34" s="5"/>
      <c r="JLW34" s="5"/>
      <c r="JLX34" s="5"/>
      <c r="JLY34" s="5"/>
      <c r="JLZ34" s="5"/>
      <c r="JMA34" s="5"/>
      <c r="JMB34" s="5"/>
      <c r="JMC34" s="5"/>
      <c r="JMD34" s="5"/>
      <c r="JME34" s="5"/>
      <c r="JMF34" s="5"/>
      <c r="JMG34" s="5"/>
      <c r="JMH34" s="5"/>
      <c r="JMI34" s="5"/>
      <c r="JMJ34" s="5"/>
      <c r="JMK34" s="5"/>
      <c r="JML34" s="5"/>
      <c r="JMM34" s="5"/>
      <c r="JMN34" s="5"/>
      <c r="JMO34" s="5"/>
      <c r="JMP34" s="5"/>
      <c r="JMQ34" s="5"/>
      <c r="JMR34" s="5"/>
      <c r="JMS34" s="5"/>
      <c r="JMT34" s="5"/>
      <c r="JMU34" s="5"/>
      <c r="JMV34" s="5"/>
      <c r="JMW34" s="5"/>
      <c r="JMX34" s="5"/>
      <c r="JMY34" s="5"/>
      <c r="JMZ34" s="5"/>
      <c r="JNA34" s="5"/>
      <c r="JNB34" s="5"/>
      <c r="JNC34" s="5"/>
      <c r="JND34" s="5"/>
      <c r="JNE34" s="5"/>
      <c r="JNF34" s="5"/>
      <c r="JNG34" s="5"/>
      <c r="JNH34" s="5"/>
      <c r="JNI34" s="5"/>
      <c r="JNJ34" s="5"/>
      <c r="JNK34" s="5"/>
      <c r="JNL34" s="5"/>
      <c r="JNM34" s="5"/>
      <c r="JNN34" s="5"/>
      <c r="JNO34" s="5"/>
      <c r="JNP34" s="5"/>
      <c r="JNQ34" s="5"/>
      <c r="JNR34" s="5"/>
      <c r="JNS34" s="5"/>
      <c r="JNT34" s="5"/>
      <c r="JNU34" s="5"/>
      <c r="JNV34" s="5"/>
      <c r="JNW34" s="5"/>
      <c r="JNX34" s="5"/>
      <c r="JNY34" s="5"/>
      <c r="JNZ34" s="5"/>
      <c r="JOA34" s="5"/>
      <c r="JOB34" s="5"/>
      <c r="JOC34" s="5"/>
      <c r="JOD34" s="5"/>
      <c r="JOE34" s="5"/>
      <c r="JOF34" s="5"/>
      <c r="JOG34" s="5"/>
      <c r="JOH34" s="5"/>
      <c r="JOI34" s="5"/>
      <c r="JOJ34" s="5"/>
      <c r="JOK34" s="5"/>
      <c r="JOL34" s="5"/>
      <c r="JOM34" s="5"/>
      <c r="JON34" s="5"/>
      <c r="JOO34" s="5"/>
      <c r="JOP34" s="5"/>
      <c r="JOQ34" s="5"/>
      <c r="JOR34" s="5"/>
      <c r="JOS34" s="5"/>
      <c r="JOT34" s="5"/>
      <c r="JOU34" s="5"/>
      <c r="JOV34" s="5"/>
      <c r="JOW34" s="5"/>
      <c r="JOX34" s="5"/>
      <c r="JOY34" s="5"/>
      <c r="JOZ34" s="5"/>
      <c r="JPA34" s="5"/>
      <c r="JPB34" s="5"/>
      <c r="JPC34" s="5"/>
      <c r="JPD34" s="5"/>
      <c r="JPE34" s="5"/>
      <c r="JPF34" s="5"/>
      <c r="JPG34" s="5"/>
      <c r="JPH34" s="5"/>
      <c r="JPI34" s="5"/>
      <c r="JPJ34" s="5"/>
      <c r="JPK34" s="5"/>
      <c r="JPL34" s="5"/>
      <c r="JPM34" s="5"/>
      <c r="JPN34" s="5"/>
      <c r="JPO34" s="5"/>
      <c r="JPP34" s="5"/>
      <c r="JPQ34" s="5"/>
      <c r="JPR34" s="5"/>
      <c r="JPS34" s="5"/>
      <c r="JPT34" s="5"/>
      <c r="JPU34" s="5"/>
      <c r="JPV34" s="5"/>
      <c r="JPW34" s="5"/>
      <c r="JPX34" s="5"/>
      <c r="JPY34" s="5"/>
      <c r="JPZ34" s="5"/>
      <c r="JQA34" s="5"/>
      <c r="JQB34" s="5"/>
      <c r="JQC34" s="5"/>
      <c r="JQD34" s="5"/>
      <c r="JQE34" s="5"/>
      <c r="JQF34" s="5"/>
      <c r="JQG34" s="5"/>
      <c r="JQH34" s="5"/>
      <c r="JQI34" s="5"/>
      <c r="JQJ34" s="5"/>
      <c r="JQK34" s="5"/>
      <c r="JQL34" s="5"/>
      <c r="JQM34" s="5"/>
      <c r="JQN34" s="5"/>
      <c r="JQO34" s="5"/>
      <c r="JQP34" s="5"/>
      <c r="JQQ34" s="5"/>
      <c r="JQR34" s="5"/>
      <c r="JQS34" s="5"/>
      <c r="JQT34" s="5"/>
      <c r="JQU34" s="5"/>
      <c r="JQV34" s="5"/>
      <c r="JQW34" s="5"/>
      <c r="JQX34" s="5"/>
      <c r="JQY34" s="5"/>
      <c r="JQZ34" s="5"/>
      <c r="JRA34" s="5"/>
      <c r="JRB34" s="5"/>
      <c r="JRC34" s="5"/>
      <c r="JRD34" s="5"/>
      <c r="JRE34" s="5"/>
      <c r="JRF34" s="5"/>
      <c r="JRG34" s="5"/>
      <c r="JRH34" s="5"/>
      <c r="JRI34" s="5"/>
      <c r="JRJ34" s="5"/>
      <c r="JRK34" s="5"/>
      <c r="JRL34" s="5"/>
      <c r="JRM34" s="5"/>
      <c r="JRN34" s="5"/>
      <c r="JRO34" s="5"/>
      <c r="JRP34" s="5"/>
      <c r="JRQ34" s="5"/>
      <c r="JRR34" s="5"/>
      <c r="JRS34" s="5"/>
      <c r="JRT34" s="5"/>
      <c r="JRU34" s="5"/>
      <c r="JRV34" s="5"/>
      <c r="JRW34" s="5"/>
      <c r="JRX34" s="5"/>
      <c r="JRY34" s="5"/>
      <c r="JRZ34" s="5"/>
      <c r="JSA34" s="5"/>
      <c r="JSB34" s="5"/>
      <c r="JSC34" s="5"/>
      <c r="JSD34" s="5"/>
      <c r="JSE34" s="5"/>
      <c r="JSF34" s="5"/>
      <c r="JSG34" s="5"/>
      <c r="JSH34" s="5"/>
      <c r="JSI34" s="5"/>
      <c r="JSJ34" s="5"/>
      <c r="JSK34" s="5"/>
      <c r="JSL34" s="5"/>
      <c r="JSM34" s="5"/>
      <c r="JSN34" s="5"/>
      <c r="JSO34" s="5"/>
      <c r="JSP34" s="5"/>
      <c r="JSQ34" s="5"/>
      <c r="JSR34" s="5"/>
      <c r="JSS34" s="5"/>
      <c r="JST34" s="5"/>
      <c r="JSU34" s="5"/>
      <c r="JSV34" s="5"/>
      <c r="JSW34" s="5"/>
      <c r="JSX34" s="5"/>
      <c r="JSY34" s="5"/>
      <c r="JSZ34" s="5"/>
      <c r="JTA34" s="5"/>
      <c r="JTB34" s="5"/>
      <c r="JTC34" s="5"/>
      <c r="JTD34" s="5"/>
      <c r="JTE34" s="5"/>
      <c r="JTF34" s="5"/>
      <c r="JTG34" s="5"/>
      <c r="JTH34" s="5"/>
      <c r="JTI34" s="5"/>
      <c r="JTJ34" s="5"/>
      <c r="JTK34" s="5"/>
      <c r="JTL34" s="5"/>
      <c r="JTM34" s="5"/>
      <c r="JTN34" s="5"/>
      <c r="JTO34" s="5"/>
      <c r="JTP34" s="5"/>
      <c r="JTQ34" s="5"/>
      <c r="JTR34" s="5"/>
      <c r="JTS34" s="5"/>
      <c r="JTT34" s="5"/>
      <c r="JTU34" s="5"/>
      <c r="JTV34" s="5"/>
      <c r="JTW34" s="5"/>
      <c r="JTX34" s="5"/>
      <c r="JTY34" s="5"/>
      <c r="JTZ34" s="5"/>
      <c r="JUA34" s="5"/>
      <c r="JUB34" s="5"/>
      <c r="JUC34" s="5"/>
      <c r="JUD34" s="5"/>
      <c r="JUE34" s="5"/>
      <c r="JUF34" s="5"/>
      <c r="JUG34" s="5"/>
      <c r="JUH34" s="5"/>
      <c r="JUI34" s="5"/>
      <c r="JUJ34" s="5"/>
      <c r="JUK34" s="5"/>
      <c r="JUL34" s="5"/>
      <c r="JUM34" s="5"/>
      <c r="JUN34" s="5"/>
      <c r="JUO34" s="5"/>
      <c r="JUP34" s="5"/>
      <c r="JUQ34" s="5"/>
      <c r="JUR34" s="5"/>
      <c r="JUS34" s="5"/>
      <c r="JUT34" s="5"/>
      <c r="JUU34" s="5"/>
      <c r="JUV34" s="5"/>
      <c r="JUW34" s="5"/>
      <c r="JUX34" s="5"/>
      <c r="JUY34" s="5"/>
      <c r="JUZ34" s="5"/>
      <c r="JVA34" s="5"/>
      <c r="JVB34" s="5"/>
      <c r="JVC34" s="5"/>
      <c r="JVD34" s="5"/>
      <c r="JVE34" s="5"/>
      <c r="JVF34" s="5"/>
      <c r="JVG34" s="5"/>
      <c r="JVH34" s="5"/>
      <c r="JVI34" s="5"/>
      <c r="JVJ34" s="5"/>
      <c r="JVK34" s="5"/>
      <c r="JVL34" s="5"/>
      <c r="JVM34" s="5"/>
      <c r="JVN34" s="5"/>
      <c r="JVO34" s="5"/>
      <c r="JVP34" s="5"/>
      <c r="JVQ34" s="5"/>
      <c r="JVR34" s="5"/>
      <c r="JVS34" s="5"/>
      <c r="JVT34" s="5"/>
      <c r="JVU34" s="5"/>
      <c r="JVV34" s="5"/>
      <c r="JVW34" s="5"/>
      <c r="JVX34" s="5"/>
      <c r="JVY34" s="5"/>
      <c r="JVZ34" s="5"/>
      <c r="JWA34" s="5"/>
      <c r="JWB34" s="5"/>
      <c r="JWC34" s="5"/>
      <c r="JWD34" s="5"/>
      <c r="JWE34" s="5"/>
      <c r="JWF34" s="5"/>
      <c r="JWG34" s="5"/>
      <c r="JWH34" s="5"/>
      <c r="JWI34" s="5"/>
      <c r="JWJ34" s="5"/>
      <c r="JWK34" s="5"/>
      <c r="JWL34" s="5"/>
      <c r="JWM34" s="5"/>
      <c r="JWN34" s="5"/>
      <c r="JWO34" s="5"/>
      <c r="JWP34" s="5"/>
      <c r="JWQ34" s="5"/>
      <c r="JWR34" s="5"/>
      <c r="JWS34" s="5"/>
      <c r="JWT34" s="5"/>
      <c r="JWU34" s="5"/>
      <c r="JWV34" s="5"/>
      <c r="JWW34" s="5"/>
      <c r="JWX34" s="5"/>
      <c r="JWY34" s="5"/>
      <c r="JWZ34" s="5"/>
      <c r="JXA34" s="5"/>
      <c r="JXB34" s="5"/>
      <c r="JXC34" s="5"/>
      <c r="JXD34" s="5"/>
      <c r="JXE34" s="5"/>
      <c r="JXF34" s="5"/>
      <c r="JXG34" s="5"/>
      <c r="JXH34" s="5"/>
      <c r="JXI34" s="5"/>
      <c r="JXJ34" s="5"/>
      <c r="JXK34" s="5"/>
      <c r="JXL34" s="5"/>
      <c r="JXM34" s="5"/>
      <c r="JXN34" s="5"/>
      <c r="JXO34" s="5"/>
      <c r="JXP34" s="5"/>
      <c r="JXQ34" s="5"/>
      <c r="JXR34" s="5"/>
      <c r="JXS34" s="5"/>
      <c r="JXT34" s="5"/>
      <c r="JXU34" s="5"/>
      <c r="JXV34" s="5"/>
      <c r="JXW34" s="5"/>
      <c r="JXX34" s="5"/>
      <c r="JXY34" s="5"/>
      <c r="JXZ34" s="5"/>
      <c r="JYA34" s="5"/>
      <c r="JYB34" s="5"/>
      <c r="JYC34" s="5"/>
      <c r="JYD34" s="5"/>
      <c r="JYE34" s="5"/>
      <c r="JYF34" s="5"/>
      <c r="JYG34" s="5"/>
      <c r="JYH34" s="5"/>
      <c r="JYI34" s="5"/>
      <c r="JYJ34" s="5"/>
      <c r="JYK34" s="5"/>
      <c r="JYL34" s="5"/>
      <c r="JYM34" s="5"/>
      <c r="JYN34" s="5"/>
      <c r="JYO34" s="5"/>
      <c r="JYP34" s="5"/>
      <c r="JYQ34" s="5"/>
      <c r="JYR34" s="5"/>
      <c r="JYS34" s="5"/>
      <c r="JYT34" s="5"/>
      <c r="JYU34" s="5"/>
      <c r="JYV34" s="5"/>
      <c r="JYW34" s="5"/>
      <c r="JYX34" s="5"/>
      <c r="JYY34" s="5"/>
      <c r="JYZ34" s="5"/>
      <c r="JZA34" s="5"/>
      <c r="JZB34" s="5"/>
      <c r="JZC34" s="5"/>
      <c r="JZD34" s="5"/>
      <c r="JZE34" s="5"/>
      <c r="JZF34" s="5"/>
      <c r="JZG34" s="5"/>
      <c r="JZH34" s="5"/>
      <c r="JZI34" s="5"/>
      <c r="JZJ34" s="5"/>
      <c r="JZK34" s="5"/>
      <c r="JZL34" s="5"/>
      <c r="JZM34" s="5"/>
      <c r="JZN34" s="5"/>
      <c r="JZO34" s="5"/>
      <c r="JZP34" s="5"/>
      <c r="JZQ34" s="5"/>
      <c r="JZR34" s="5"/>
      <c r="JZS34" s="5"/>
      <c r="JZT34" s="5"/>
      <c r="JZU34" s="5"/>
      <c r="JZV34" s="5"/>
      <c r="JZW34" s="5"/>
      <c r="JZX34" s="5"/>
      <c r="JZY34" s="5"/>
      <c r="JZZ34" s="5"/>
      <c r="KAA34" s="5"/>
      <c r="KAB34" s="5"/>
      <c r="KAC34" s="5"/>
      <c r="KAD34" s="5"/>
      <c r="KAE34" s="5"/>
      <c r="KAF34" s="5"/>
      <c r="KAG34" s="5"/>
      <c r="KAH34" s="5"/>
      <c r="KAI34" s="5"/>
      <c r="KAJ34" s="5"/>
      <c r="KAK34" s="5"/>
      <c r="KAL34" s="5"/>
      <c r="KAM34" s="5"/>
      <c r="KAN34" s="5"/>
      <c r="KAO34" s="5"/>
      <c r="KAP34" s="5"/>
      <c r="KAQ34" s="5"/>
      <c r="KAR34" s="5"/>
      <c r="KAS34" s="5"/>
      <c r="KAT34" s="5"/>
      <c r="KAU34" s="5"/>
      <c r="KAV34" s="5"/>
      <c r="KAW34" s="5"/>
      <c r="KAX34" s="5"/>
      <c r="KAY34" s="5"/>
      <c r="KAZ34" s="5"/>
      <c r="KBA34" s="5"/>
      <c r="KBB34" s="5"/>
      <c r="KBC34" s="5"/>
      <c r="KBD34" s="5"/>
      <c r="KBE34" s="5"/>
      <c r="KBF34" s="5"/>
      <c r="KBG34" s="5"/>
      <c r="KBH34" s="5"/>
      <c r="KBI34" s="5"/>
      <c r="KBJ34" s="5"/>
      <c r="KBK34" s="5"/>
      <c r="KBL34" s="5"/>
      <c r="KBM34" s="5"/>
      <c r="KBN34" s="5"/>
      <c r="KBO34" s="5"/>
      <c r="KBP34" s="5"/>
      <c r="KBQ34" s="5"/>
      <c r="KBR34" s="5"/>
      <c r="KBS34" s="5"/>
      <c r="KBT34" s="5"/>
      <c r="KBU34" s="5"/>
      <c r="KBV34" s="5"/>
      <c r="KBW34" s="5"/>
      <c r="KBX34" s="5"/>
      <c r="KBY34" s="5"/>
      <c r="KBZ34" s="5"/>
      <c r="KCA34" s="5"/>
      <c r="KCB34" s="5"/>
      <c r="KCC34" s="5"/>
      <c r="KCD34" s="5"/>
      <c r="KCE34" s="5"/>
      <c r="KCF34" s="5"/>
      <c r="KCG34" s="5"/>
      <c r="KCH34" s="5"/>
      <c r="KCI34" s="5"/>
      <c r="KCJ34" s="5"/>
      <c r="KCK34" s="5"/>
      <c r="KCL34" s="5"/>
      <c r="KCM34" s="5"/>
      <c r="KCN34" s="5"/>
      <c r="KCO34" s="5"/>
      <c r="KCP34" s="5"/>
      <c r="KCQ34" s="5"/>
      <c r="KCR34" s="5"/>
      <c r="KCS34" s="5"/>
      <c r="KCT34" s="5"/>
      <c r="KCU34" s="5"/>
      <c r="KCV34" s="5"/>
      <c r="KCW34" s="5"/>
      <c r="KCX34" s="5"/>
      <c r="KCY34" s="5"/>
      <c r="KCZ34" s="5"/>
      <c r="KDA34" s="5"/>
      <c r="KDB34" s="5"/>
      <c r="KDC34" s="5"/>
      <c r="KDD34" s="5"/>
      <c r="KDE34" s="5"/>
      <c r="KDF34" s="5"/>
      <c r="KDG34" s="5"/>
      <c r="KDH34" s="5"/>
      <c r="KDI34" s="5"/>
      <c r="KDJ34" s="5"/>
      <c r="KDK34" s="5"/>
      <c r="KDL34" s="5"/>
      <c r="KDM34" s="5"/>
      <c r="KDN34" s="5"/>
      <c r="KDO34" s="5"/>
      <c r="KDP34" s="5"/>
      <c r="KDQ34" s="5"/>
      <c r="KDR34" s="5"/>
      <c r="KDS34" s="5"/>
      <c r="KDT34" s="5"/>
      <c r="KDU34" s="5"/>
      <c r="KDV34" s="5"/>
      <c r="KDW34" s="5"/>
      <c r="KDX34" s="5"/>
      <c r="KDY34" s="5"/>
      <c r="KDZ34" s="5"/>
      <c r="KEA34" s="5"/>
      <c r="KEB34" s="5"/>
      <c r="KEC34" s="5"/>
      <c r="KED34" s="5"/>
      <c r="KEE34" s="5"/>
      <c r="KEF34" s="5"/>
      <c r="KEG34" s="5"/>
      <c r="KEH34" s="5"/>
      <c r="KEI34" s="5"/>
      <c r="KEJ34" s="5"/>
      <c r="KEK34" s="5"/>
      <c r="KEL34" s="5"/>
      <c r="KEM34" s="5"/>
      <c r="KEN34" s="5"/>
      <c r="KEO34" s="5"/>
      <c r="KEP34" s="5"/>
      <c r="KEQ34" s="5"/>
      <c r="KER34" s="5"/>
      <c r="KES34" s="5"/>
      <c r="KET34" s="5"/>
      <c r="KEU34" s="5"/>
      <c r="KEV34" s="5"/>
      <c r="KEW34" s="5"/>
      <c r="KEX34" s="5"/>
      <c r="KEY34" s="5"/>
      <c r="KEZ34" s="5"/>
      <c r="KFA34" s="5"/>
      <c r="KFB34" s="5"/>
      <c r="KFC34" s="5"/>
      <c r="KFD34" s="5"/>
      <c r="KFE34" s="5"/>
      <c r="KFF34" s="5"/>
      <c r="KFG34" s="5"/>
      <c r="KFH34" s="5"/>
      <c r="KFI34" s="5"/>
      <c r="KFJ34" s="5"/>
      <c r="KFK34" s="5"/>
      <c r="KFL34" s="5"/>
      <c r="KFM34" s="5"/>
      <c r="KFN34" s="5"/>
      <c r="KFO34" s="5"/>
      <c r="KFP34" s="5"/>
      <c r="KFQ34" s="5"/>
      <c r="KFR34" s="5"/>
      <c r="KFS34" s="5"/>
      <c r="KFT34" s="5"/>
      <c r="KFU34" s="5"/>
      <c r="KFV34" s="5"/>
      <c r="KFW34" s="5"/>
      <c r="KFX34" s="5"/>
      <c r="KFY34" s="5"/>
      <c r="KFZ34" s="5"/>
      <c r="KGA34" s="5"/>
      <c r="KGB34" s="5"/>
      <c r="KGC34" s="5"/>
      <c r="KGD34" s="5"/>
      <c r="KGE34" s="5"/>
      <c r="KGF34" s="5"/>
      <c r="KGG34" s="5"/>
      <c r="KGH34" s="5"/>
      <c r="KGI34" s="5"/>
      <c r="KGJ34" s="5"/>
      <c r="KGK34" s="5"/>
      <c r="KGL34" s="5"/>
      <c r="KGM34" s="5"/>
      <c r="KGN34" s="5"/>
      <c r="KGO34" s="5"/>
      <c r="KGP34" s="5"/>
      <c r="KGQ34" s="5"/>
      <c r="KGR34" s="5"/>
      <c r="KGS34" s="5"/>
      <c r="KGT34" s="5"/>
      <c r="KGU34" s="5"/>
      <c r="KGV34" s="5"/>
      <c r="KGW34" s="5"/>
      <c r="KGX34" s="5"/>
      <c r="KGY34" s="5"/>
      <c r="KGZ34" s="5"/>
      <c r="KHA34" s="5"/>
      <c r="KHB34" s="5"/>
      <c r="KHC34" s="5"/>
      <c r="KHD34" s="5"/>
      <c r="KHE34" s="5"/>
      <c r="KHF34" s="5"/>
      <c r="KHG34" s="5"/>
      <c r="KHH34" s="5"/>
      <c r="KHI34" s="5"/>
      <c r="KHJ34" s="5"/>
      <c r="KHK34" s="5"/>
      <c r="KHL34" s="5"/>
      <c r="KHM34" s="5"/>
      <c r="KHN34" s="5"/>
      <c r="KHO34" s="5"/>
      <c r="KHP34" s="5"/>
      <c r="KHQ34" s="5"/>
      <c r="KHR34" s="5"/>
      <c r="KHS34" s="5"/>
      <c r="KHT34" s="5"/>
      <c r="KHU34" s="5"/>
      <c r="KHV34" s="5"/>
      <c r="KHW34" s="5"/>
      <c r="KHX34" s="5"/>
      <c r="KHY34" s="5"/>
      <c r="KHZ34" s="5"/>
      <c r="KIA34" s="5"/>
      <c r="KIB34" s="5"/>
      <c r="KIC34" s="5"/>
      <c r="KID34" s="5"/>
      <c r="KIE34" s="5"/>
      <c r="KIF34" s="5"/>
      <c r="KIG34" s="5"/>
      <c r="KIH34" s="5"/>
      <c r="KII34" s="5"/>
      <c r="KIJ34" s="5"/>
      <c r="KIK34" s="5"/>
      <c r="KIL34" s="5"/>
      <c r="KIM34" s="5"/>
      <c r="KIN34" s="5"/>
      <c r="KIO34" s="5"/>
      <c r="KIP34" s="5"/>
      <c r="KIQ34" s="5"/>
      <c r="KIR34" s="5"/>
      <c r="KIS34" s="5"/>
      <c r="KIT34" s="5"/>
      <c r="KIU34" s="5"/>
      <c r="KIV34" s="5"/>
      <c r="KIW34" s="5"/>
      <c r="KIX34" s="5"/>
      <c r="KIY34" s="5"/>
      <c r="KIZ34" s="5"/>
      <c r="KJA34" s="5"/>
      <c r="KJB34" s="5"/>
      <c r="KJC34" s="5"/>
      <c r="KJD34" s="5"/>
      <c r="KJE34" s="5"/>
      <c r="KJF34" s="5"/>
      <c r="KJG34" s="5"/>
      <c r="KJH34" s="5"/>
      <c r="KJI34" s="5"/>
      <c r="KJJ34" s="5"/>
      <c r="KJK34" s="5"/>
      <c r="KJL34" s="5"/>
      <c r="KJM34" s="5"/>
      <c r="KJN34" s="5"/>
      <c r="KJO34" s="5"/>
      <c r="KJP34" s="5"/>
      <c r="KJQ34" s="5"/>
      <c r="KJR34" s="5"/>
      <c r="KJS34" s="5"/>
      <c r="KJT34" s="5"/>
      <c r="KJU34" s="5"/>
      <c r="KJV34" s="5"/>
      <c r="KJW34" s="5"/>
      <c r="KJX34" s="5"/>
      <c r="KJY34" s="5"/>
      <c r="KJZ34" s="5"/>
      <c r="KKA34" s="5"/>
      <c r="KKB34" s="5"/>
      <c r="KKC34" s="5"/>
      <c r="KKD34" s="5"/>
      <c r="KKE34" s="5"/>
      <c r="KKF34" s="5"/>
      <c r="KKG34" s="5"/>
      <c r="KKH34" s="5"/>
      <c r="KKI34" s="5"/>
      <c r="KKJ34" s="5"/>
      <c r="KKK34" s="5"/>
      <c r="KKL34" s="5"/>
      <c r="KKM34" s="5"/>
      <c r="KKN34" s="5"/>
      <c r="KKO34" s="5"/>
      <c r="KKP34" s="5"/>
      <c r="KKQ34" s="5"/>
      <c r="KKR34" s="5"/>
      <c r="KKS34" s="5"/>
      <c r="KKT34" s="5"/>
      <c r="KKU34" s="5"/>
      <c r="KKV34" s="5"/>
      <c r="KKW34" s="5"/>
      <c r="KKX34" s="5"/>
      <c r="KKY34" s="5"/>
      <c r="KKZ34" s="5"/>
      <c r="KLA34" s="5"/>
      <c r="KLB34" s="5"/>
      <c r="KLC34" s="5"/>
      <c r="KLD34" s="5"/>
      <c r="KLE34" s="5"/>
      <c r="KLF34" s="5"/>
      <c r="KLG34" s="5"/>
      <c r="KLH34" s="5"/>
      <c r="KLI34" s="5"/>
      <c r="KLJ34" s="5"/>
      <c r="KLK34" s="5"/>
      <c r="KLL34" s="5"/>
      <c r="KLM34" s="5"/>
      <c r="KLN34" s="5"/>
      <c r="KLO34" s="5"/>
      <c r="KLP34" s="5"/>
      <c r="KLQ34" s="5"/>
      <c r="KLR34" s="5"/>
      <c r="KLS34" s="5"/>
      <c r="KLT34" s="5"/>
      <c r="KLU34" s="5"/>
      <c r="KLV34" s="5"/>
      <c r="KLW34" s="5"/>
      <c r="KLX34" s="5"/>
      <c r="KLY34" s="5"/>
      <c r="KLZ34" s="5"/>
      <c r="KMA34" s="5"/>
      <c r="KMB34" s="5"/>
      <c r="KMC34" s="5"/>
      <c r="KMD34" s="5"/>
      <c r="KME34" s="5"/>
      <c r="KMF34" s="5"/>
      <c r="KMG34" s="5"/>
      <c r="KMH34" s="5"/>
      <c r="KMI34" s="5"/>
      <c r="KMJ34" s="5"/>
      <c r="KMK34" s="5"/>
      <c r="KML34" s="5"/>
      <c r="KMM34" s="5"/>
      <c r="KMN34" s="5"/>
      <c r="KMO34" s="5"/>
      <c r="KMP34" s="5"/>
      <c r="KMQ34" s="5"/>
      <c r="KMR34" s="5"/>
      <c r="KMS34" s="5"/>
      <c r="KMT34" s="5"/>
      <c r="KMU34" s="5"/>
      <c r="KMV34" s="5"/>
      <c r="KMW34" s="5"/>
      <c r="KMX34" s="5"/>
      <c r="KMY34" s="5"/>
      <c r="KMZ34" s="5"/>
      <c r="KNA34" s="5"/>
      <c r="KNB34" s="5"/>
      <c r="KNC34" s="5"/>
      <c r="KND34" s="5"/>
      <c r="KNE34" s="5"/>
      <c r="KNF34" s="5"/>
      <c r="KNG34" s="5"/>
      <c r="KNH34" s="5"/>
      <c r="KNI34" s="5"/>
      <c r="KNJ34" s="5"/>
      <c r="KNK34" s="5"/>
      <c r="KNL34" s="5"/>
      <c r="KNM34" s="5"/>
      <c r="KNN34" s="5"/>
      <c r="KNO34" s="5"/>
      <c r="KNP34" s="5"/>
      <c r="KNQ34" s="5"/>
      <c r="KNR34" s="5"/>
      <c r="KNS34" s="5"/>
      <c r="KNT34" s="5"/>
      <c r="KNU34" s="5"/>
      <c r="KNV34" s="5"/>
      <c r="KNW34" s="5"/>
      <c r="KNX34" s="5"/>
      <c r="KNY34" s="5"/>
      <c r="KNZ34" s="5"/>
      <c r="KOA34" s="5"/>
      <c r="KOB34" s="5"/>
      <c r="KOC34" s="5"/>
      <c r="KOD34" s="5"/>
      <c r="KOE34" s="5"/>
      <c r="KOF34" s="5"/>
      <c r="KOG34" s="5"/>
      <c r="KOH34" s="5"/>
      <c r="KOI34" s="5"/>
      <c r="KOJ34" s="5"/>
      <c r="KOK34" s="5"/>
      <c r="KOL34" s="5"/>
      <c r="KOM34" s="5"/>
      <c r="KON34" s="5"/>
      <c r="KOO34" s="5"/>
      <c r="KOP34" s="5"/>
      <c r="KOQ34" s="5"/>
      <c r="KOR34" s="5"/>
      <c r="KOS34" s="5"/>
      <c r="KOT34" s="5"/>
      <c r="KOU34" s="5"/>
      <c r="KOV34" s="5"/>
      <c r="KOW34" s="5"/>
      <c r="KOX34" s="5"/>
      <c r="KOY34" s="5"/>
      <c r="KOZ34" s="5"/>
      <c r="KPA34" s="5"/>
      <c r="KPB34" s="5"/>
      <c r="KPC34" s="5"/>
      <c r="KPD34" s="5"/>
      <c r="KPE34" s="5"/>
      <c r="KPF34" s="5"/>
      <c r="KPG34" s="5"/>
      <c r="KPH34" s="5"/>
      <c r="KPI34" s="5"/>
      <c r="KPJ34" s="5"/>
      <c r="KPK34" s="5"/>
      <c r="KPL34" s="5"/>
      <c r="KPM34" s="5"/>
      <c r="KPN34" s="5"/>
      <c r="KPO34" s="5"/>
      <c r="KPP34" s="5"/>
      <c r="KPQ34" s="5"/>
      <c r="KPR34" s="5"/>
      <c r="KPS34" s="5"/>
      <c r="KPT34" s="5"/>
      <c r="KPU34" s="5"/>
      <c r="KPV34" s="5"/>
      <c r="KPW34" s="5"/>
      <c r="KPX34" s="5"/>
      <c r="KPY34" s="5"/>
      <c r="KPZ34" s="5"/>
      <c r="KQA34" s="5"/>
      <c r="KQB34" s="5"/>
      <c r="KQC34" s="5"/>
      <c r="KQD34" s="5"/>
      <c r="KQE34" s="5"/>
      <c r="KQF34" s="5"/>
      <c r="KQG34" s="5"/>
      <c r="KQH34" s="5"/>
      <c r="KQI34" s="5"/>
      <c r="KQJ34" s="5"/>
      <c r="KQK34" s="5"/>
      <c r="KQL34" s="5"/>
      <c r="KQM34" s="5"/>
      <c r="KQN34" s="5"/>
      <c r="KQO34" s="5"/>
      <c r="KQP34" s="5"/>
      <c r="KQQ34" s="5"/>
      <c r="KQR34" s="5"/>
      <c r="KQS34" s="5"/>
      <c r="KQT34" s="5"/>
      <c r="KQU34" s="5"/>
      <c r="KQV34" s="5"/>
      <c r="KQW34" s="5"/>
      <c r="KQX34" s="5"/>
      <c r="KQY34" s="5"/>
      <c r="KQZ34" s="5"/>
      <c r="KRA34" s="5"/>
      <c r="KRB34" s="5"/>
      <c r="KRC34" s="5"/>
      <c r="KRD34" s="5"/>
      <c r="KRE34" s="5"/>
      <c r="KRF34" s="5"/>
      <c r="KRG34" s="5"/>
      <c r="KRH34" s="5"/>
      <c r="KRI34" s="5"/>
      <c r="KRJ34" s="5"/>
      <c r="KRK34" s="5"/>
      <c r="KRL34" s="5"/>
      <c r="KRM34" s="5"/>
      <c r="KRN34" s="5"/>
      <c r="KRO34" s="5"/>
      <c r="KRP34" s="5"/>
      <c r="KRQ34" s="5"/>
      <c r="KRR34" s="5"/>
      <c r="KRS34" s="5"/>
      <c r="KRT34" s="5"/>
      <c r="KRU34" s="5"/>
      <c r="KRV34" s="5"/>
      <c r="KRW34" s="5"/>
      <c r="KRX34" s="5"/>
      <c r="KRY34" s="5"/>
      <c r="KRZ34" s="5"/>
      <c r="KSA34" s="5"/>
      <c r="KSB34" s="5"/>
      <c r="KSC34" s="5"/>
      <c r="KSD34" s="5"/>
      <c r="KSE34" s="5"/>
      <c r="KSF34" s="5"/>
      <c r="KSG34" s="5"/>
      <c r="KSH34" s="5"/>
      <c r="KSI34" s="5"/>
      <c r="KSJ34" s="5"/>
      <c r="KSK34" s="5"/>
      <c r="KSL34" s="5"/>
      <c r="KSM34" s="5"/>
      <c r="KSN34" s="5"/>
      <c r="KSO34" s="5"/>
      <c r="KSP34" s="5"/>
      <c r="KSQ34" s="5"/>
      <c r="KSR34" s="5"/>
      <c r="KSS34" s="5"/>
      <c r="KST34" s="5"/>
      <c r="KSU34" s="5"/>
      <c r="KSV34" s="5"/>
      <c r="KSW34" s="5"/>
      <c r="KSX34" s="5"/>
      <c r="KSY34" s="5"/>
      <c r="KSZ34" s="5"/>
      <c r="KTA34" s="5"/>
      <c r="KTB34" s="5"/>
      <c r="KTC34" s="5"/>
      <c r="KTD34" s="5"/>
      <c r="KTE34" s="5"/>
      <c r="KTF34" s="5"/>
      <c r="KTG34" s="5"/>
      <c r="KTH34" s="5"/>
      <c r="KTI34" s="5"/>
      <c r="KTJ34" s="5"/>
      <c r="KTK34" s="5"/>
      <c r="KTL34" s="5"/>
      <c r="KTM34" s="5"/>
      <c r="KTN34" s="5"/>
      <c r="KTO34" s="5"/>
      <c r="KTP34" s="5"/>
      <c r="KTQ34" s="5"/>
      <c r="KTR34" s="5"/>
      <c r="KTS34" s="5"/>
      <c r="KTT34" s="5"/>
      <c r="KTU34" s="5"/>
      <c r="KTV34" s="5"/>
      <c r="KTW34" s="5"/>
      <c r="KTX34" s="5"/>
      <c r="KTY34" s="5"/>
      <c r="KTZ34" s="5"/>
      <c r="KUA34" s="5"/>
      <c r="KUB34" s="5"/>
      <c r="KUC34" s="5"/>
      <c r="KUD34" s="5"/>
      <c r="KUE34" s="5"/>
      <c r="KUF34" s="5"/>
      <c r="KUG34" s="5"/>
      <c r="KUH34" s="5"/>
      <c r="KUI34" s="5"/>
      <c r="KUJ34" s="5"/>
      <c r="KUK34" s="5"/>
      <c r="KUL34" s="5"/>
      <c r="KUM34" s="5"/>
      <c r="KUN34" s="5"/>
      <c r="KUO34" s="5"/>
      <c r="KUP34" s="5"/>
      <c r="KUQ34" s="5"/>
      <c r="KUR34" s="5"/>
      <c r="KUS34" s="5"/>
      <c r="KUT34" s="5"/>
      <c r="KUU34" s="5"/>
      <c r="KUV34" s="5"/>
      <c r="KUW34" s="5"/>
      <c r="KUX34" s="5"/>
      <c r="KUY34" s="5"/>
      <c r="KUZ34" s="5"/>
      <c r="KVA34" s="5"/>
      <c r="KVB34" s="5"/>
      <c r="KVC34" s="5"/>
      <c r="KVD34" s="5"/>
      <c r="KVE34" s="5"/>
      <c r="KVF34" s="5"/>
      <c r="KVG34" s="5"/>
      <c r="KVH34" s="5"/>
      <c r="KVI34" s="5"/>
      <c r="KVJ34" s="5"/>
      <c r="KVK34" s="5"/>
      <c r="KVL34" s="5"/>
      <c r="KVM34" s="5"/>
      <c r="KVN34" s="5"/>
      <c r="KVO34" s="5"/>
      <c r="KVP34" s="5"/>
      <c r="KVQ34" s="5"/>
      <c r="KVR34" s="5"/>
      <c r="KVS34" s="5"/>
      <c r="KVT34" s="5"/>
      <c r="KVU34" s="5"/>
      <c r="KVV34" s="5"/>
      <c r="KVW34" s="5"/>
      <c r="KVX34" s="5"/>
      <c r="KVY34" s="5"/>
      <c r="KVZ34" s="5"/>
      <c r="KWA34" s="5"/>
      <c r="KWB34" s="5"/>
      <c r="KWC34" s="5"/>
      <c r="KWD34" s="5"/>
      <c r="KWE34" s="5"/>
      <c r="KWF34" s="5"/>
      <c r="KWG34" s="5"/>
      <c r="KWH34" s="5"/>
      <c r="KWI34" s="5"/>
      <c r="KWJ34" s="5"/>
      <c r="KWK34" s="5"/>
      <c r="KWL34" s="5"/>
      <c r="KWM34" s="5"/>
      <c r="KWN34" s="5"/>
      <c r="KWO34" s="5"/>
      <c r="KWP34" s="5"/>
      <c r="KWQ34" s="5"/>
      <c r="KWR34" s="5"/>
      <c r="KWS34" s="5"/>
      <c r="KWT34" s="5"/>
      <c r="KWU34" s="5"/>
      <c r="KWV34" s="5"/>
      <c r="KWW34" s="5"/>
      <c r="KWX34" s="5"/>
      <c r="KWY34" s="5"/>
      <c r="KWZ34" s="5"/>
      <c r="KXA34" s="5"/>
      <c r="KXB34" s="5"/>
      <c r="KXC34" s="5"/>
      <c r="KXD34" s="5"/>
      <c r="KXE34" s="5"/>
      <c r="KXF34" s="5"/>
      <c r="KXG34" s="5"/>
      <c r="KXH34" s="5"/>
      <c r="KXI34" s="5"/>
      <c r="KXJ34" s="5"/>
      <c r="KXK34" s="5"/>
      <c r="KXL34" s="5"/>
      <c r="KXM34" s="5"/>
      <c r="KXN34" s="5"/>
      <c r="KXO34" s="5"/>
      <c r="KXP34" s="5"/>
      <c r="KXQ34" s="5"/>
      <c r="KXR34" s="5"/>
      <c r="KXS34" s="5"/>
      <c r="KXT34" s="5"/>
      <c r="KXU34" s="5"/>
      <c r="KXV34" s="5"/>
      <c r="KXW34" s="5"/>
      <c r="KXX34" s="5"/>
      <c r="KXY34" s="5"/>
      <c r="KXZ34" s="5"/>
      <c r="KYA34" s="5"/>
      <c r="KYB34" s="5"/>
      <c r="KYC34" s="5"/>
      <c r="KYD34" s="5"/>
      <c r="KYE34" s="5"/>
      <c r="KYF34" s="5"/>
      <c r="KYG34" s="5"/>
      <c r="KYH34" s="5"/>
      <c r="KYI34" s="5"/>
      <c r="KYJ34" s="5"/>
      <c r="KYK34" s="5"/>
      <c r="KYL34" s="5"/>
      <c r="KYM34" s="5"/>
      <c r="KYN34" s="5"/>
      <c r="KYO34" s="5"/>
      <c r="KYP34" s="5"/>
      <c r="KYQ34" s="5"/>
      <c r="KYR34" s="5"/>
      <c r="KYS34" s="5"/>
      <c r="KYT34" s="5"/>
      <c r="KYU34" s="5"/>
      <c r="KYV34" s="5"/>
      <c r="KYW34" s="5"/>
      <c r="KYX34" s="5"/>
      <c r="KYY34" s="5"/>
      <c r="KYZ34" s="5"/>
      <c r="KZA34" s="5"/>
      <c r="KZB34" s="5"/>
      <c r="KZC34" s="5"/>
      <c r="KZD34" s="5"/>
      <c r="KZE34" s="5"/>
      <c r="KZF34" s="5"/>
      <c r="KZG34" s="5"/>
      <c r="KZH34" s="5"/>
      <c r="KZI34" s="5"/>
      <c r="KZJ34" s="5"/>
      <c r="KZK34" s="5"/>
      <c r="KZL34" s="5"/>
      <c r="KZM34" s="5"/>
      <c r="KZN34" s="5"/>
      <c r="KZO34" s="5"/>
      <c r="KZP34" s="5"/>
      <c r="KZQ34" s="5"/>
      <c r="KZR34" s="5"/>
      <c r="KZS34" s="5"/>
      <c r="KZT34" s="5"/>
      <c r="KZU34" s="5"/>
      <c r="KZV34" s="5"/>
      <c r="KZW34" s="5"/>
      <c r="KZX34" s="5"/>
      <c r="KZY34" s="5"/>
      <c r="KZZ34" s="5"/>
      <c r="LAA34" s="5"/>
      <c r="LAB34" s="5"/>
      <c r="LAC34" s="5"/>
      <c r="LAD34" s="5"/>
      <c r="LAE34" s="5"/>
      <c r="LAF34" s="5"/>
      <c r="LAG34" s="5"/>
      <c r="LAH34" s="5"/>
      <c r="LAI34" s="5"/>
      <c r="LAJ34" s="5"/>
      <c r="LAK34" s="5"/>
      <c r="LAL34" s="5"/>
      <c r="LAM34" s="5"/>
      <c r="LAN34" s="5"/>
      <c r="LAO34" s="5"/>
      <c r="LAP34" s="5"/>
      <c r="LAQ34" s="5"/>
      <c r="LAR34" s="5"/>
      <c r="LAS34" s="5"/>
      <c r="LAT34" s="5"/>
      <c r="LAU34" s="5"/>
      <c r="LAV34" s="5"/>
      <c r="LAW34" s="5"/>
      <c r="LAX34" s="5"/>
      <c r="LAY34" s="5"/>
      <c r="LAZ34" s="5"/>
      <c r="LBA34" s="5"/>
      <c r="LBB34" s="5"/>
      <c r="LBC34" s="5"/>
      <c r="LBD34" s="5"/>
      <c r="LBE34" s="5"/>
      <c r="LBF34" s="5"/>
      <c r="LBG34" s="5"/>
      <c r="LBH34" s="5"/>
      <c r="LBI34" s="5"/>
      <c r="LBJ34" s="5"/>
      <c r="LBK34" s="5"/>
      <c r="LBL34" s="5"/>
      <c r="LBM34" s="5"/>
      <c r="LBN34" s="5"/>
      <c r="LBO34" s="5"/>
      <c r="LBP34" s="5"/>
      <c r="LBQ34" s="5"/>
      <c r="LBR34" s="5"/>
      <c r="LBS34" s="5"/>
      <c r="LBT34" s="5"/>
      <c r="LBU34" s="5"/>
      <c r="LBV34" s="5"/>
      <c r="LBW34" s="5"/>
      <c r="LBX34" s="5"/>
      <c r="LBY34" s="5"/>
      <c r="LBZ34" s="5"/>
      <c r="LCA34" s="5"/>
      <c r="LCB34" s="5"/>
      <c r="LCC34" s="5"/>
      <c r="LCD34" s="5"/>
      <c r="LCE34" s="5"/>
      <c r="LCF34" s="5"/>
      <c r="LCG34" s="5"/>
      <c r="LCH34" s="5"/>
      <c r="LCI34" s="5"/>
      <c r="LCJ34" s="5"/>
      <c r="LCK34" s="5"/>
      <c r="LCL34" s="5"/>
      <c r="LCM34" s="5"/>
      <c r="LCN34" s="5"/>
      <c r="LCO34" s="5"/>
      <c r="LCP34" s="5"/>
      <c r="LCQ34" s="5"/>
      <c r="LCR34" s="5"/>
      <c r="LCS34" s="5"/>
      <c r="LCT34" s="5"/>
      <c r="LCU34" s="5"/>
      <c r="LCV34" s="5"/>
      <c r="LCW34" s="5"/>
      <c r="LCX34" s="5"/>
      <c r="LCY34" s="5"/>
      <c r="LCZ34" s="5"/>
      <c r="LDA34" s="5"/>
      <c r="LDB34" s="5"/>
      <c r="LDC34" s="5"/>
      <c r="LDD34" s="5"/>
      <c r="LDE34" s="5"/>
      <c r="LDF34" s="5"/>
      <c r="LDG34" s="5"/>
      <c r="LDH34" s="5"/>
      <c r="LDI34" s="5"/>
      <c r="LDJ34" s="5"/>
      <c r="LDK34" s="5"/>
      <c r="LDL34" s="5"/>
      <c r="LDM34" s="5"/>
      <c r="LDN34" s="5"/>
      <c r="LDO34" s="5"/>
      <c r="LDP34" s="5"/>
      <c r="LDQ34" s="5"/>
      <c r="LDR34" s="5"/>
      <c r="LDS34" s="5"/>
      <c r="LDT34" s="5"/>
      <c r="LDU34" s="5"/>
      <c r="LDV34" s="5"/>
      <c r="LDW34" s="5"/>
      <c r="LDX34" s="5"/>
      <c r="LDY34" s="5"/>
      <c r="LDZ34" s="5"/>
      <c r="LEA34" s="5"/>
      <c r="LEB34" s="5"/>
      <c r="LEC34" s="5"/>
      <c r="LED34" s="5"/>
      <c r="LEE34" s="5"/>
      <c r="LEF34" s="5"/>
      <c r="LEG34" s="5"/>
      <c r="LEH34" s="5"/>
      <c r="LEI34" s="5"/>
      <c r="LEJ34" s="5"/>
      <c r="LEK34" s="5"/>
      <c r="LEL34" s="5"/>
      <c r="LEM34" s="5"/>
      <c r="LEN34" s="5"/>
      <c r="LEO34" s="5"/>
      <c r="LEP34" s="5"/>
      <c r="LEQ34" s="5"/>
      <c r="LER34" s="5"/>
      <c r="LES34" s="5"/>
      <c r="LET34" s="5"/>
      <c r="LEU34" s="5"/>
      <c r="LEV34" s="5"/>
      <c r="LEW34" s="5"/>
      <c r="LEX34" s="5"/>
      <c r="LEY34" s="5"/>
      <c r="LEZ34" s="5"/>
      <c r="LFA34" s="5"/>
      <c r="LFB34" s="5"/>
      <c r="LFC34" s="5"/>
      <c r="LFD34" s="5"/>
      <c r="LFE34" s="5"/>
      <c r="LFF34" s="5"/>
      <c r="LFG34" s="5"/>
      <c r="LFH34" s="5"/>
      <c r="LFI34" s="5"/>
      <c r="LFJ34" s="5"/>
      <c r="LFK34" s="5"/>
      <c r="LFL34" s="5"/>
      <c r="LFM34" s="5"/>
      <c r="LFN34" s="5"/>
      <c r="LFO34" s="5"/>
      <c r="LFP34" s="5"/>
      <c r="LFQ34" s="5"/>
      <c r="LFR34" s="5"/>
      <c r="LFS34" s="5"/>
      <c r="LFT34" s="5"/>
      <c r="LFU34" s="5"/>
      <c r="LFV34" s="5"/>
      <c r="LFW34" s="5"/>
      <c r="LFX34" s="5"/>
      <c r="LFY34" s="5"/>
      <c r="LFZ34" s="5"/>
      <c r="LGA34" s="5"/>
      <c r="LGB34" s="5"/>
      <c r="LGC34" s="5"/>
      <c r="LGD34" s="5"/>
      <c r="LGE34" s="5"/>
      <c r="LGF34" s="5"/>
      <c r="LGG34" s="5"/>
      <c r="LGH34" s="5"/>
      <c r="LGI34" s="5"/>
      <c r="LGJ34" s="5"/>
      <c r="LGK34" s="5"/>
      <c r="LGL34" s="5"/>
      <c r="LGM34" s="5"/>
      <c r="LGN34" s="5"/>
      <c r="LGO34" s="5"/>
      <c r="LGP34" s="5"/>
      <c r="LGQ34" s="5"/>
      <c r="LGR34" s="5"/>
      <c r="LGS34" s="5"/>
      <c r="LGT34" s="5"/>
      <c r="LGU34" s="5"/>
      <c r="LGV34" s="5"/>
      <c r="LGW34" s="5"/>
      <c r="LGX34" s="5"/>
      <c r="LGY34" s="5"/>
      <c r="LGZ34" s="5"/>
      <c r="LHA34" s="5"/>
      <c r="LHB34" s="5"/>
      <c r="LHC34" s="5"/>
      <c r="LHD34" s="5"/>
      <c r="LHE34" s="5"/>
      <c r="LHF34" s="5"/>
      <c r="LHG34" s="5"/>
      <c r="LHH34" s="5"/>
      <c r="LHI34" s="5"/>
      <c r="LHJ34" s="5"/>
      <c r="LHK34" s="5"/>
      <c r="LHL34" s="5"/>
      <c r="LHM34" s="5"/>
      <c r="LHN34" s="5"/>
      <c r="LHO34" s="5"/>
      <c r="LHP34" s="5"/>
      <c r="LHQ34" s="5"/>
      <c r="LHR34" s="5"/>
      <c r="LHS34" s="5"/>
      <c r="LHT34" s="5"/>
      <c r="LHU34" s="5"/>
      <c r="LHV34" s="5"/>
      <c r="LHW34" s="5"/>
      <c r="LHX34" s="5"/>
      <c r="LHY34" s="5"/>
      <c r="LHZ34" s="5"/>
      <c r="LIA34" s="5"/>
      <c r="LIB34" s="5"/>
      <c r="LIC34" s="5"/>
      <c r="LID34" s="5"/>
      <c r="LIE34" s="5"/>
      <c r="LIF34" s="5"/>
      <c r="LIG34" s="5"/>
      <c r="LIH34" s="5"/>
      <c r="LII34" s="5"/>
      <c r="LIJ34" s="5"/>
      <c r="LIK34" s="5"/>
      <c r="LIL34" s="5"/>
      <c r="LIM34" s="5"/>
      <c r="LIN34" s="5"/>
      <c r="LIO34" s="5"/>
      <c r="LIP34" s="5"/>
      <c r="LIQ34" s="5"/>
      <c r="LIR34" s="5"/>
      <c r="LIS34" s="5"/>
      <c r="LIT34" s="5"/>
      <c r="LIU34" s="5"/>
      <c r="LIV34" s="5"/>
      <c r="LIW34" s="5"/>
      <c r="LIX34" s="5"/>
      <c r="LIY34" s="5"/>
      <c r="LIZ34" s="5"/>
      <c r="LJA34" s="5"/>
      <c r="LJB34" s="5"/>
      <c r="LJC34" s="5"/>
      <c r="LJD34" s="5"/>
      <c r="LJE34" s="5"/>
      <c r="LJF34" s="5"/>
      <c r="LJG34" s="5"/>
      <c r="LJH34" s="5"/>
      <c r="LJI34" s="5"/>
      <c r="LJJ34" s="5"/>
      <c r="LJK34" s="5"/>
      <c r="LJL34" s="5"/>
      <c r="LJM34" s="5"/>
      <c r="LJN34" s="5"/>
      <c r="LJO34" s="5"/>
      <c r="LJP34" s="5"/>
      <c r="LJQ34" s="5"/>
      <c r="LJR34" s="5"/>
      <c r="LJS34" s="5"/>
      <c r="LJT34" s="5"/>
      <c r="LJU34" s="5"/>
      <c r="LJV34" s="5"/>
      <c r="LJW34" s="5"/>
      <c r="LJX34" s="5"/>
      <c r="LJY34" s="5"/>
      <c r="LJZ34" s="5"/>
      <c r="LKA34" s="5"/>
      <c r="LKB34" s="5"/>
      <c r="LKC34" s="5"/>
      <c r="LKD34" s="5"/>
      <c r="LKE34" s="5"/>
      <c r="LKF34" s="5"/>
      <c r="LKG34" s="5"/>
      <c r="LKH34" s="5"/>
      <c r="LKI34" s="5"/>
      <c r="LKJ34" s="5"/>
      <c r="LKK34" s="5"/>
      <c r="LKL34" s="5"/>
      <c r="LKM34" s="5"/>
      <c r="LKN34" s="5"/>
      <c r="LKO34" s="5"/>
      <c r="LKP34" s="5"/>
      <c r="LKQ34" s="5"/>
      <c r="LKR34" s="5"/>
      <c r="LKS34" s="5"/>
      <c r="LKT34" s="5"/>
      <c r="LKU34" s="5"/>
      <c r="LKV34" s="5"/>
      <c r="LKW34" s="5"/>
      <c r="LKX34" s="5"/>
      <c r="LKY34" s="5"/>
      <c r="LKZ34" s="5"/>
      <c r="LLA34" s="5"/>
      <c r="LLB34" s="5"/>
      <c r="LLC34" s="5"/>
      <c r="LLD34" s="5"/>
      <c r="LLE34" s="5"/>
      <c r="LLF34" s="5"/>
      <c r="LLG34" s="5"/>
      <c r="LLH34" s="5"/>
      <c r="LLI34" s="5"/>
      <c r="LLJ34" s="5"/>
      <c r="LLK34" s="5"/>
      <c r="LLL34" s="5"/>
      <c r="LLM34" s="5"/>
      <c r="LLN34" s="5"/>
      <c r="LLO34" s="5"/>
      <c r="LLP34" s="5"/>
      <c r="LLQ34" s="5"/>
      <c r="LLR34" s="5"/>
      <c r="LLS34" s="5"/>
      <c r="LLT34" s="5"/>
      <c r="LLU34" s="5"/>
      <c r="LLV34" s="5"/>
      <c r="LLW34" s="5"/>
      <c r="LLX34" s="5"/>
      <c r="LLY34" s="5"/>
      <c r="LLZ34" s="5"/>
      <c r="LMA34" s="5"/>
      <c r="LMB34" s="5"/>
      <c r="LMC34" s="5"/>
      <c r="LMD34" s="5"/>
      <c r="LME34" s="5"/>
      <c r="LMF34" s="5"/>
      <c r="LMG34" s="5"/>
      <c r="LMH34" s="5"/>
      <c r="LMI34" s="5"/>
      <c r="LMJ34" s="5"/>
      <c r="LMK34" s="5"/>
      <c r="LML34" s="5"/>
      <c r="LMM34" s="5"/>
      <c r="LMN34" s="5"/>
      <c r="LMO34" s="5"/>
      <c r="LMP34" s="5"/>
      <c r="LMQ34" s="5"/>
      <c r="LMR34" s="5"/>
      <c r="LMS34" s="5"/>
      <c r="LMT34" s="5"/>
      <c r="LMU34" s="5"/>
      <c r="LMV34" s="5"/>
      <c r="LMW34" s="5"/>
      <c r="LMX34" s="5"/>
      <c r="LMY34" s="5"/>
      <c r="LMZ34" s="5"/>
      <c r="LNA34" s="5"/>
      <c r="LNB34" s="5"/>
      <c r="LNC34" s="5"/>
      <c r="LND34" s="5"/>
      <c r="LNE34" s="5"/>
      <c r="LNF34" s="5"/>
      <c r="LNG34" s="5"/>
      <c r="LNH34" s="5"/>
      <c r="LNI34" s="5"/>
      <c r="LNJ34" s="5"/>
      <c r="LNK34" s="5"/>
      <c r="LNL34" s="5"/>
      <c r="LNM34" s="5"/>
      <c r="LNN34" s="5"/>
      <c r="LNO34" s="5"/>
      <c r="LNP34" s="5"/>
      <c r="LNQ34" s="5"/>
      <c r="LNR34" s="5"/>
      <c r="LNS34" s="5"/>
      <c r="LNT34" s="5"/>
      <c r="LNU34" s="5"/>
      <c r="LNV34" s="5"/>
      <c r="LNW34" s="5"/>
      <c r="LNX34" s="5"/>
      <c r="LNY34" s="5"/>
      <c r="LNZ34" s="5"/>
      <c r="LOA34" s="5"/>
      <c r="LOB34" s="5"/>
      <c r="LOC34" s="5"/>
      <c r="LOD34" s="5"/>
      <c r="LOE34" s="5"/>
      <c r="LOF34" s="5"/>
      <c r="LOG34" s="5"/>
      <c r="LOH34" s="5"/>
      <c r="LOI34" s="5"/>
      <c r="LOJ34" s="5"/>
      <c r="LOK34" s="5"/>
      <c r="LOL34" s="5"/>
      <c r="LOM34" s="5"/>
      <c r="LON34" s="5"/>
      <c r="LOO34" s="5"/>
      <c r="LOP34" s="5"/>
      <c r="LOQ34" s="5"/>
      <c r="LOR34" s="5"/>
      <c r="LOS34" s="5"/>
      <c r="LOT34" s="5"/>
      <c r="LOU34" s="5"/>
      <c r="LOV34" s="5"/>
      <c r="LOW34" s="5"/>
      <c r="LOX34" s="5"/>
      <c r="LOY34" s="5"/>
      <c r="LOZ34" s="5"/>
      <c r="LPA34" s="5"/>
      <c r="LPB34" s="5"/>
      <c r="LPC34" s="5"/>
      <c r="LPD34" s="5"/>
      <c r="LPE34" s="5"/>
      <c r="LPF34" s="5"/>
      <c r="LPG34" s="5"/>
      <c r="LPH34" s="5"/>
      <c r="LPI34" s="5"/>
      <c r="LPJ34" s="5"/>
      <c r="LPK34" s="5"/>
      <c r="LPL34" s="5"/>
      <c r="LPM34" s="5"/>
      <c r="LPN34" s="5"/>
      <c r="LPO34" s="5"/>
      <c r="LPP34" s="5"/>
      <c r="LPQ34" s="5"/>
      <c r="LPR34" s="5"/>
      <c r="LPS34" s="5"/>
      <c r="LPT34" s="5"/>
      <c r="LPU34" s="5"/>
      <c r="LPV34" s="5"/>
      <c r="LPW34" s="5"/>
      <c r="LPX34" s="5"/>
      <c r="LPY34" s="5"/>
      <c r="LPZ34" s="5"/>
      <c r="LQA34" s="5"/>
      <c r="LQB34" s="5"/>
      <c r="LQC34" s="5"/>
      <c r="LQD34" s="5"/>
      <c r="LQE34" s="5"/>
      <c r="LQF34" s="5"/>
      <c r="LQG34" s="5"/>
      <c r="LQH34" s="5"/>
      <c r="LQI34" s="5"/>
      <c r="LQJ34" s="5"/>
      <c r="LQK34" s="5"/>
      <c r="LQL34" s="5"/>
      <c r="LQM34" s="5"/>
      <c r="LQN34" s="5"/>
      <c r="LQO34" s="5"/>
      <c r="LQP34" s="5"/>
      <c r="LQQ34" s="5"/>
      <c r="LQR34" s="5"/>
      <c r="LQS34" s="5"/>
      <c r="LQT34" s="5"/>
      <c r="LQU34" s="5"/>
      <c r="LQV34" s="5"/>
      <c r="LQW34" s="5"/>
      <c r="LQX34" s="5"/>
      <c r="LQY34" s="5"/>
      <c r="LQZ34" s="5"/>
      <c r="LRA34" s="5"/>
      <c r="LRB34" s="5"/>
      <c r="LRC34" s="5"/>
      <c r="LRD34" s="5"/>
      <c r="LRE34" s="5"/>
      <c r="LRF34" s="5"/>
      <c r="LRG34" s="5"/>
      <c r="LRH34" s="5"/>
      <c r="LRI34" s="5"/>
      <c r="LRJ34" s="5"/>
      <c r="LRK34" s="5"/>
      <c r="LRL34" s="5"/>
      <c r="LRM34" s="5"/>
      <c r="LRN34" s="5"/>
      <c r="LRO34" s="5"/>
      <c r="LRP34" s="5"/>
      <c r="LRQ34" s="5"/>
      <c r="LRR34" s="5"/>
      <c r="LRS34" s="5"/>
      <c r="LRT34" s="5"/>
      <c r="LRU34" s="5"/>
      <c r="LRV34" s="5"/>
      <c r="LRW34" s="5"/>
      <c r="LRX34" s="5"/>
      <c r="LRY34" s="5"/>
      <c r="LRZ34" s="5"/>
      <c r="LSA34" s="5"/>
      <c r="LSB34" s="5"/>
      <c r="LSC34" s="5"/>
      <c r="LSD34" s="5"/>
      <c r="LSE34" s="5"/>
      <c r="LSF34" s="5"/>
      <c r="LSG34" s="5"/>
      <c r="LSH34" s="5"/>
      <c r="LSI34" s="5"/>
      <c r="LSJ34" s="5"/>
      <c r="LSK34" s="5"/>
      <c r="LSL34" s="5"/>
      <c r="LSM34" s="5"/>
      <c r="LSN34" s="5"/>
      <c r="LSO34" s="5"/>
      <c r="LSP34" s="5"/>
      <c r="LSQ34" s="5"/>
      <c r="LSR34" s="5"/>
      <c r="LSS34" s="5"/>
      <c r="LST34" s="5"/>
      <c r="LSU34" s="5"/>
      <c r="LSV34" s="5"/>
      <c r="LSW34" s="5"/>
      <c r="LSX34" s="5"/>
      <c r="LSY34" s="5"/>
      <c r="LSZ34" s="5"/>
      <c r="LTA34" s="5"/>
      <c r="LTB34" s="5"/>
      <c r="LTC34" s="5"/>
      <c r="LTD34" s="5"/>
      <c r="LTE34" s="5"/>
      <c r="LTF34" s="5"/>
      <c r="LTG34" s="5"/>
      <c r="LTH34" s="5"/>
      <c r="LTI34" s="5"/>
      <c r="LTJ34" s="5"/>
      <c r="LTK34" s="5"/>
      <c r="LTL34" s="5"/>
      <c r="LTM34" s="5"/>
      <c r="LTN34" s="5"/>
      <c r="LTO34" s="5"/>
      <c r="LTP34" s="5"/>
      <c r="LTQ34" s="5"/>
      <c r="LTR34" s="5"/>
      <c r="LTS34" s="5"/>
      <c r="LTT34" s="5"/>
      <c r="LTU34" s="5"/>
      <c r="LTV34" s="5"/>
      <c r="LTW34" s="5"/>
      <c r="LTX34" s="5"/>
      <c r="LTY34" s="5"/>
      <c r="LTZ34" s="5"/>
      <c r="LUA34" s="5"/>
      <c r="LUB34" s="5"/>
      <c r="LUC34" s="5"/>
      <c r="LUD34" s="5"/>
      <c r="LUE34" s="5"/>
      <c r="LUF34" s="5"/>
      <c r="LUG34" s="5"/>
      <c r="LUH34" s="5"/>
      <c r="LUI34" s="5"/>
      <c r="LUJ34" s="5"/>
      <c r="LUK34" s="5"/>
      <c r="LUL34" s="5"/>
      <c r="LUM34" s="5"/>
      <c r="LUN34" s="5"/>
      <c r="LUO34" s="5"/>
      <c r="LUP34" s="5"/>
      <c r="LUQ34" s="5"/>
      <c r="LUR34" s="5"/>
      <c r="LUS34" s="5"/>
      <c r="LUT34" s="5"/>
      <c r="LUU34" s="5"/>
      <c r="LUV34" s="5"/>
      <c r="LUW34" s="5"/>
      <c r="LUX34" s="5"/>
      <c r="LUY34" s="5"/>
      <c r="LUZ34" s="5"/>
      <c r="LVA34" s="5"/>
      <c r="LVB34" s="5"/>
      <c r="LVC34" s="5"/>
      <c r="LVD34" s="5"/>
      <c r="LVE34" s="5"/>
      <c r="LVF34" s="5"/>
      <c r="LVG34" s="5"/>
      <c r="LVH34" s="5"/>
      <c r="LVI34" s="5"/>
      <c r="LVJ34" s="5"/>
      <c r="LVK34" s="5"/>
      <c r="LVL34" s="5"/>
      <c r="LVM34" s="5"/>
      <c r="LVN34" s="5"/>
      <c r="LVO34" s="5"/>
      <c r="LVP34" s="5"/>
      <c r="LVQ34" s="5"/>
      <c r="LVR34" s="5"/>
      <c r="LVS34" s="5"/>
      <c r="LVT34" s="5"/>
      <c r="LVU34" s="5"/>
      <c r="LVV34" s="5"/>
      <c r="LVW34" s="5"/>
      <c r="LVX34" s="5"/>
      <c r="LVY34" s="5"/>
      <c r="LVZ34" s="5"/>
      <c r="LWA34" s="5"/>
      <c r="LWB34" s="5"/>
      <c r="LWC34" s="5"/>
      <c r="LWD34" s="5"/>
      <c r="LWE34" s="5"/>
      <c r="LWF34" s="5"/>
      <c r="LWG34" s="5"/>
      <c r="LWH34" s="5"/>
      <c r="LWI34" s="5"/>
      <c r="LWJ34" s="5"/>
      <c r="LWK34" s="5"/>
      <c r="LWL34" s="5"/>
      <c r="LWM34" s="5"/>
      <c r="LWN34" s="5"/>
      <c r="LWO34" s="5"/>
      <c r="LWP34" s="5"/>
      <c r="LWQ34" s="5"/>
      <c r="LWR34" s="5"/>
      <c r="LWS34" s="5"/>
      <c r="LWT34" s="5"/>
      <c r="LWU34" s="5"/>
      <c r="LWV34" s="5"/>
      <c r="LWW34" s="5"/>
      <c r="LWX34" s="5"/>
      <c r="LWY34" s="5"/>
      <c r="LWZ34" s="5"/>
      <c r="LXA34" s="5"/>
      <c r="LXB34" s="5"/>
      <c r="LXC34" s="5"/>
      <c r="LXD34" s="5"/>
      <c r="LXE34" s="5"/>
      <c r="LXF34" s="5"/>
      <c r="LXG34" s="5"/>
      <c r="LXH34" s="5"/>
      <c r="LXI34" s="5"/>
      <c r="LXJ34" s="5"/>
      <c r="LXK34" s="5"/>
      <c r="LXL34" s="5"/>
      <c r="LXM34" s="5"/>
      <c r="LXN34" s="5"/>
      <c r="LXO34" s="5"/>
      <c r="LXP34" s="5"/>
      <c r="LXQ34" s="5"/>
      <c r="LXR34" s="5"/>
      <c r="LXS34" s="5"/>
      <c r="LXT34" s="5"/>
      <c r="LXU34" s="5"/>
      <c r="LXV34" s="5"/>
      <c r="LXW34" s="5"/>
      <c r="LXX34" s="5"/>
      <c r="LXY34" s="5"/>
      <c r="LXZ34" s="5"/>
      <c r="LYA34" s="5"/>
      <c r="LYB34" s="5"/>
      <c r="LYC34" s="5"/>
      <c r="LYD34" s="5"/>
      <c r="LYE34" s="5"/>
      <c r="LYF34" s="5"/>
      <c r="LYG34" s="5"/>
      <c r="LYH34" s="5"/>
      <c r="LYI34" s="5"/>
      <c r="LYJ34" s="5"/>
      <c r="LYK34" s="5"/>
      <c r="LYL34" s="5"/>
      <c r="LYM34" s="5"/>
      <c r="LYN34" s="5"/>
      <c r="LYO34" s="5"/>
      <c r="LYP34" s="5"/>
      <c r="LYQ34" s="5"/>
      <c r="LYR34" s="5"/>
      <c r="LYS34" s="5"/>
      <c r="LYT34" s="5"/>
      <c r="LYU34" s="5"/>
      <c r="LYV34" s="5"/>
      <c r="LYW34" s="5"/>
      <c r="LYX34" s="5"/>
      <c r="LYY34" s="5"/>
      <c r="LYZ34" s="5"/>
      <c r="LZA34" s="5"/>
      <c r="LZB34" s="5"/>
      <c r="LZC34" s="5"/>
      <c r="LZD34" s="5"/>
      <c r="LZE34" s="5"/>
      <c r="LZF34" s="5"/>
      <c r="LZG34" s="5"/>
      <c r="LZH34" s="5"/>
      <c r="LZI34" s="5"/>
      <c r="LZJ34" s="5"/>
      <c r="LZK34" s="5"/>
      <c r="LZL34" s="5"/>
      <c r="LZM34" s="5"/>
      <c r="LZN34" s="5"/>
      <c r="LZO34" s="5"/>
      <c r="LZP34" s="5"/>
      <c r="LZQ34" s="5"/>
      <c r="LZR34" s="5"/>
      <c r="LZS34" s="5"/>
      <c r="LZT34" s="5"/>
      <c r="LZU34" s="5"/>
      <c r="LZV34" s="5"/>
      <c r="LZW34" s="5"/>
      <c r="LZX34" s="5"/>
      <c r="LZY34" s="5"/>
      <c r="LZZ34" s="5"/>
      <c r="MAA34" s="5"/>
      <c r="MAB34" s="5"/>
      <c r="MAC34" s="5"/>
      <c r="MAD34" s="5"/>
      <c r="MAE34" s="5"/>
      <c r="MAF34" s="5"/>
      <c r="MAG34" s="5"/>
      <c r="MAH34" s="5"/>
      <c r="MAI34" s="5"/>
      <c r="MAJ34" s="5"/>
      <c r="MAK34" s="5"/>
      <c r="MAL34" s="5"/>
      <c r="MAM34" s="5"/>
      <c r="MAN34" s="5"/>
      <c r="MAO34" s="5"/>
      <c r="MAP34" s="5"/>
      <c r="MAQ34" s="5"/>
      <c r="MAR34" s="5"/>
      <c r="MAS34" s="5"/>
      <c r="MAT34" s="5"/>
      <c r="MAU34" s="5"/>
      <c r="MAV34" s="5"/>
      <c r="MAW34" s="5"/>
      <c r="MAX34" s="5"/>
      <c r="MAY34" s="5"/>
      <c r="MAZ34" s="5"/>
      <c r="MBA34" s="5"/>
      <c r="MBB34" s="5"/>
      <c r="MBC34" s="5"/>
      <c r="MBD34" s="5"/>
      <c r="MBE34" s="5"/>
      <c r="MBF34" s="5"/>
      <c r="MBG34" s="5"/>
      <c r="MBH34" s="5"/>
      <c r="MBI34" s="5"/>
      <c r="MBJ34" s="5"/>
      <c r="MBK34" s="5"/>
      <c r="MBL34" s="5"/>
      <c r="MBM34" s="5"/>
      <c r="MBN34" s="5"/>
      <c r="MBO34" s="5"/>
      <c r="MBP34" s="5"/>
      <c r="MBQ34" s="5"/>
      <c r="MBR34" s="5"/>
      <c r="MBS34" s="5"/>
      <c r="MBT34" s="5"/>
      <c r="MBU34" s="5"/>
      <c r="MBV34" s="5"/>
      <c r="MBW34" s="5"/>
      <c r="MBX34" s="5"/>
      <c r="MBY34" s="5"/>
      <c r="MBZ34" s="5"/>
      <c r="MCA34" s="5"/>
      <c r="MCB34" s="5"/>
      <c r="MCC34" s="5"/>
      <c r="MCD34" s="5"/>
      <c r="MCE34" s="5"/>
      <c r="MCF34" s="5"/>
      <c r="MCG34" s="5"/>
      <c r="MCH34" s="5"/>
      <c r="MCI34" s="5"/>
      <c r="MCJ34" s="5"/>
      <c r="MCK34" s="5"/>
      <c r="MCL34" s="5"/>
      <c r="MCM34" s="5"/>
      <c r="MCN34" s="5"/>
      <c r="MCO34" s="5"/>
      <c r="MCP34" s="5"/>
      <c r="MCQ34" s="5"/>
      <c r="MCR34" s="5"/>
      <c r="MCS34" s="5"/>
      <c r="MCT34" s="5"/>
      <c r="MCU34" s="5"/>
      <c r="MCV34" s="5"/>
      <c r="MCW34" s="5"/>
      <c r="MCX34" s="5"/>
      <c r="MCY34" s="5"/>
      <c r="MCZ34" s="5"/>
      <c r="MDA34" s="5"/>
      <c r="MDB34" s="5"/>
      <c r="MDC34" s="5"/>
      <c r="MDD34" s="5"/>
      <c r="MDE34" s="5"/>
      <c r="MDF34" s="5"/>
      <c r="MDG34" s="5"/>
      <c r="MDH34" s="5"/>
      <c r="MDI34" s="5"/>
      <c r="MDJ34" s="5"/>
      <c r="MDK34" s="5"/>
      <c r="MDL34" s="5"/>
      <c r="MDM34" s="5"/>
      <c r="MDN34" s="5"/>
      <c r="MDO34" s="5"/>
      <c r="MDP34" s="5"/>
      <c r="MDQ34" s="5"/>
      <c r="MDR34" s="5"/>
      <c r="MDS34" s="5"/>
      <c r="MDT34" s="5"/>
      <c r="MDU34" s="5"/>
      <c r="MDV34" s="5"/>
      <c r="MDW34" s="5"/>
      <c r="MDX34" s="5"/>
      <c r="MDY34" s="5"/>
      <c r="MDZ34" s="5"/>
      <c r="MEA34" s="5"/>
      <c r="MEB34" s="5"/>
      <c r="MEC34" s="5"/>
      <c r="MED34" s="5"/>
      <c r="MEE34" s="5"/>
      <c r="MEF34" s="5"/>
      <c r="MEG34" s="5"/>
      <c r="MEH34" s="5"/>
      <c r="MEI34" s="5"/>
      <c r="MEJ34" s="5"/>
      <c r="MEK34" s="5"/>
      <c r="MEL34" s="5"/>
      <c r="MEM34" s="5"/>
      <c r="MEN34" s="5"/>
      <c r="MEO34" s="5"/>
      <c r="MEP34" s="5"/>
      <c r="MEQ34" s="5"/>
      <c r="MER34" s="5"/>
      <c r="MES34" s="5"/>
      <c r="MET34" s="5"/>
      <c r="MEU34" s="5"/>
      <c r="MEV34" s="5"/>
      <c r="MEW34" s="5"/>
      <c r="MEX34" s="5"/>
      <c r="MEY34" s="5"/>
      <c r="MEZ34" s="5"/>
      <c r="MFA34" s="5"/>
      <c r="MFB34" s="5"/>
      <c r="MFC34" s="5"/>
      <c r="MFD34" s="5"/>
      <c r="MFE34" s="5"/>
      <c r="MFF34" s="5"/>
      <c r="MFG34" s="5"/>
      <c r="MFH34" s="5"/>
      <c r="MFI34" s="5"/>
      <c r="MFJ34" s="5"/>
      <c r="MFK34" s="5"/>
      <c r="MFL34" s="5"/>
      <c r="MFM34" s="5"/>
      <c r="MFN34" s="5"/>
      <c r="MFO34" s="5"/>
      <c r="MFP34" s="5"/>
      <c r="MFQ34" s="5"/>
      <c r="MFR34" s="5"/>
      <c r="MFS34" s="5"/>
      <c r="MFT34" s="5"/>
      <c r="MFU34" s="5"/>
      <c r="MFV34" s="5"/>
      <c r="MFW34" s="5"/>
      <c r="MFX34" s="5"/>
      <c r="MFY34" s="5"/>
      <c r="MFZ34" s="5"/>
      <c r="MGA34" s="5"/>
      <c r="MGB34" s="5"/>
      <c r="MGC34" s="5"/>
      <c r="MGD34" s="5"/>
      <c r="MGE34" s="5"/>
      <c r="MGF34" s="5"/>
      <c r="MGG34" s="5"/>
      <c r="MGH34" s="5"/>
      <c r="MGI34" s="5"/>
      <c r="MGJ34" s="5"/>
      <c r="MGK34" s="5"/>
      <c r="MGL34" s="5"/>
      <c r="MGM34" s="5"/>
      <c r="MGN34" s="5"/>
      <c r="MGO34" s="5"/>
      <c r="MGP34" s="5"/>
      <c r="MGQ34" s="5"/>
      <c r="MGR34" s="5"/>
      <c r="MGS34" s="5"/>
      <c r="MGT34" s="5"/>
      <c r="MGU34" s="5"/>
      <c r="MGV34" s="5"/>
      <c r="MGW34" s="5"/>
      <c r="MGX34" s="5"/>
      <c r="MGY34" s="5"/>
      <c r="MGZ34" s="5"/>
      <c r="MHA34" s="5"/>
      <c r="MHB34" s="5"/>
      <c r="MHC34" s="5"/>
      <c r="MHD34" s="5"/>
      <c r="MHE34" s="5"/>
      <c r="MHF34" s="5"/>
      <c r="MHG34" s="5"/>
      <c r="MHH34" s="5"/>
      <c r="MHI34" s="5"/>
      <c r="MHJ34" s="5"/>
      <c r="MHK34" s="5"/>
      <c r="MHL34" s="5"/>
      <c r="MHM34" s="5"/>
      <c r="MHN34" s="5"/>
      <c r="MHO34" s="5"/>
      <c r="MHP34" s="5"/>
      <c r="MHQ34" s="5"/>
      <c r="MHR34" s="5"/>
      <c r="MHS34" s="5"/>
      <c r="MHT34" s="5"/>
      <c r="MHU34" s="5"/>
      <c r="MHV34" s="5"/>
      <c r="MHW34" s="5"/>
      <c r="MHX34" s="5"/>
      <c r="MHY34" s="5"/>
      <c r="MHZ34" s="5"/>
      <c r="MIA34" s="5"/>
      <c r="MIB34" s="5"/>
      <c r="MIC34" s="5"/>
      <c r="MID34" s="5"/>
      <c r="MIE34" s="5"/>
      <c r="MIF34" s="5"/>
      <c r="MIG34" s="5"/>
      <c r="MIH34" s="5"/>
      <c r="MII34" s="5"/>
      <c r="MIJ34" s="5"/>
      <c r="MIK34" s="5"/>
      <c r="MIL34" s="5"/>
      <c r="MIM34" s="5"/>
      <c r="MIN34" s="5"/>
      <c r="MIO34" s="5"/>
      <c r="MIP34" s="5"/>
      <c r="MIQ34" s="5"/>
      <c r="MIR34" s="5"/>
      <c r="MIS34" s="5"/>
      <c r="MIT34" s="5"/>
      <c r="MIU34" s="5"/>
      <c r="MIV34" s="5"/>
      <c r="MIW34" s="5"/>
      <c r="MIX34" s="5"/>
      <c r="MIY34" s="5"/>
      <c r="MIZ34" s="5"/>
      <c r="MJA34" s="5"/>
      <c r="MJB34" s="5"/>
      <c r="MJC34" s="5"/>
      <c r="MJD34" s="5"/>
      <c r="MJE34" s="5"/>
      <c r="MJF34" s="5"/>
      <c r="MJG34" s="5"/>
      <c r="MJH34" s="5"/>
      <c r="MJI34" s="5"/>
      <c r="MJJ34" s="5"/>
      <c r="MJK34" s="5"/>
      <c r="MJL34" s="5"/>
      <c r="MJM34" s="5"/>
      <c r="MJN34" s="5"/>
      <c r="MJO34" s="5"/>
      <c r="MJP34" s="5"/>
      <c r="MJQ34" s="5"/>
      <c r="MJR34" s="5"/>
      <c r="MJS34" s="5"/>
      <c r="MJT34" s="5"/>
      <c r="MJU34" s="5"/>
      <c r="MJV34" s="5"/>
      <c r="MJW34" s="5"/>
      <c r="MJX34" s="5"/>
      <c r="MJY34" s="5"/>
      <c r="MJZ34" s="5"/>
      <c r="MKA34" s="5"/>
      <c r="MKB34" s="5"/>
      <c r="MKC34" s="5"/>
      <c r="MKD34" s="5"/>
      <c r="MKE34" s="5"/>
      <c r="MKF34" s="5"/>
      <c r="MKG34" s="5"/>
      <c r="MKH34" s="5"/>
      <c r="MKI34" s="5"/>
      <c r="MKJ34" s="5"/>
      <c r="MKK34" s="5"/>
      <c r="MKL34" s="5"/>
      <c r="MKM34" s="5"/>
      <c r="MKN34" s="5"/>
      <c r="MKO34" s="5"/>
      <c r="MKP34" s="5"/>
      <c r="MKQ34" s="5"/>
      <c r="MKR34" s="5"/>
      <c r="MKS34" s="5"/>
      <c r="MKT34" s="5"/>
      <c r="MKU34" s="5"/>
      <c r="MKV34" s="5"/>
      <c r="MKW34" s="5"/>
      <c r="MKX34" s="5"/>
      <c r="MKY34" s="5"/>
      <c r="MKZ34" s="5"/>
      <c r="MLA34" s="5"/>
      <c r="MLB34" s="5"/>
      <c r="MLC34" s="5"/>
      <c r="MLD34" s="5"/>
      <c r="MLE34" s="5"/>
      <c r="MLF34" s="5"/>
      <c r="MLG34" s="5"/>
      <c r="MLH34" s="5"/>
      <c r="MLI34" s="5"/>
      <c r="MLJ34" s="5"/>
      <c r="MLK34" s="5"/>
      <c r="MLL34" s="5"/>
      <c r="MLM34" s="5"/>
      <c r="MLN34" s="5"/>
      <c r="MLO34" s="5"/>
      <c r="MLP34" s="5"/>
      <c r="MLQ34" s="5"/>
      <c r="MLR34" s="5"/>
      <c r="MLS34" s="5"/>
      <c r="MLT34" s="5"/>
      <c r="MLU34" s="5"/>
      <c r="MLV34" s="5"/>
      <c r="MLW34" s="5"/>
      <c r="MLX34" s="5"/>
      <c r="MLY34" s="5"/>
      <c r="MLZ34" s="5"/>
      <c r="MMA34" s="5"/>
      <c r="MMB34" s="5"/>
      <c r="MMC34" s="5"/>
      <c r="MMD34" s="5"/>
      <c r="MME34" s="5"/>
      <c r="MMF34" s="5"/>
      <c r="MMG34" s="5"/>
      <c r="MMH34" s="5"/>
      <c r="MMI34" s="5"/>
      <c r="MMJ34" s="5"/>
      <c r="MMK34" s="5"/>
      <c r="MML34" s="5"/>
      <c r="MMM34" s="5"/>
      <c r="MMN34" s="5"/>
      <c r="MMO34" s="5"/>
      <c r="MMP34" s="5"/>
      <c r="MMQ34" s="5"/>
      <c r="MMR34" s="5"/>
      <c r="MMS34" s="5"/>
      <c r="MMT34" s="5"/>
      <c r="MMU34" s="5"/>
      <c r="MMV34" s="5"/>
      <c r="MMW34" s="5"/>
      <c r="MMX34" s="5"/>
      <c r="MMY34" s="5"/>
      <c r="MMZ34" s="5"/>
      <c r="MNA34" s="5"/>
      <c r="MNB34" s="5"/>
      <c r="MNC34" s="5"/>
      <c r="MND34" s="5"/>
      <c r="MNE34" s="5"/>
      <c r="MNF34" s="5"/>
      <c r="MNG34" s="5"/>
      <c r="MNH34" s="5"/>
      <c r="MNI34" s="5"/>
      <c r="MNJ34" s="5"/>
      <c r="MNK34" s="5"/>
      <c r="MNL34" s="5"/>
      <c r="MNM34" s="5"/>
      <c r="MNN34" s="5"/>
      <c r="MNO34" s="5"/>
      <c r="MNP34" s="5"/>
      <c r="MNQ34" s="5"/>
      <c r="MNR34" s="5"/>
      <c r="MNS34" s="5"/>
      <c r="MNT34" s="5"/>
      <c r="MNU34" s="5"/>
      <c r="MNV34" s="5"/>
      <c r="MNW34" s="5"/>
      <c r="MNX34" s="5"/>
      <c r="MNY34" s="5"/>
      <c r="MNZ34" s="5"/>
      <c r="MOA34" s="5"/>
      <c r="MOB34" s="5"/>
      <c r="MOC34" s="5"/>
      <c r="MOD34" s="5"/>
      <c r="MOE34" s="5"/>
      <c r="MOF34" s="5"/>
      <c r="MOG34" s="5"/>
      <c r="MOH34" s="5"/>
      <c r="MOI34" s="5"/>
      <c r="MOJ34" s="5"/>
      <c r="MOK34" s="5"/>
      <c r="MOL34" s="5"/>
      <c r="MOM34" s="5"/>
      <c r="MON34" s="5"/>
      <c r="MOO34" s="5"/>
      <c r="MOP34" s="5"/>
      <c r="MOQ34" s="5"/>
      <c r="MOR34" s="5"/>
      <c r="MOS34" s="5"/>
      <c r="MOT34" s="5"/>
      <c r="MOU34" s="5"/>
      <c r="MOV34" s="5"/>
      <c r="MOW34" s="5"/>
      <c r="MOX34" s="5"/>
      <c r="MOY34" s="5"/>
      <c r="MOZ34" s="5"/>
      <c r="MPA34" s="5"/>
      <c r="MPB34" s="5"/>
      <c r="MPC34" s="5"/>
      <c r="MPD34" s="5"/>
      <c r="MPE34" s="5"/>
      <c r="MPF34" s="5"/>
      <c r="MPG34" s="5"/>
      <c r="MPH34" s="5"/>
      <c r="MPI34" s="5"/>
      <c r="MPJ34" s="5"/>
      <c r="MPK34" s="5"/>
      <c r="MPL34" s="5"/>
      <c r="MPM34" s="5"/>
      <c r="MPN34" s="5"/>
      <c r="MPO34" s="5"/>
      <c r="MPP34" s="5"/>
      <c r="MPQ34" s="5"/>
      <c r="MPR34" s="5"/>
      <c r="MPS34" s="5"/>
      <c r="MPT34" s="5"/>
      <c r="MPU34" s="5"/>
      <c r="MPV34" s="5"/>
      <c r="MPW34" s="5"/>
      <c r="MPX34" s="5"/>
      <c r="MPY34" s="5"/>
      <c r="MPZ34" s="5"/>
      <c r="MQA34" s="5"/>
      <c r="MQB34" s="5"/>
      <c r="MQC34" s="5"/>
      <c r="MQD34" s="5"/>
      <c r="MQE34" s="5"/>
      <c r="MQF34" s="5"/>
      <c r="MQG34" s="5"/>
      <c r="MQH34" s="5"/>
      <c r="MQI34" s="5"/>
      <c r="MQJ34" s="5"/>
      <c r="MQK34" s="5"/>
      <c r="MQL34" s="5"/>
      <c r="MQM34" s="5"/>
      <c r="MQN34" s="5"/>
      <c r="MQO34" s="5"/>
      <c r="MQP34" s="5"/>
      <c r="MQQ34" s="5"/>
      <c r="MQR34" s="5"/>
      <c r="MQS34" s="5"/>
      <c r="MQT34" s="5"/>
      <c r="MQU34" s="5"/>
      <c r="MQV34" s="5"/>
      <c r="MQW34" s="5"/>
      <c r="MQX34" s="5"/>
      <c r="MQY34" s="5"/>
      <c r="MQZ34" s="5"/>
      <c r="MRA34" s="5"/>
      <c r="MRB34" s="5"/>
      <c r="MRC34" s="5"/>
      <c r="MRD34" s="5"/>
      <c r="MRE34" s="5"/>
      <c r="MRF34" s="5"/>
      <c r="MRG34" s="5"/>
      <c r="MRH34" s="5"/>
      <c r="MRI34" s="5"/>
      <c r="MRJ34" s="5"/>
      <c r="MRK34" s="5"/>
      <c r="MRL34" s="5"/>
      <c r="MRM34" s="5"/>
      <c r="MRN34" s="5"/>
      <c r="MRO34" s="5"/>
      <c r="MRP34" s="5"/>
      <c r="MRQ34" s="5"/>
      <c r="MRR34" s="5"/>
      <c r="MRS34" s="5"/>
      <c r="MRT34" s="5"/>
      <c r="MRU34" s="5"/>
      <c r="MRV34" s="5"/>
      <c r="MRW34" s="5"/>
      <c r="MRX34" s="5"/>
      <c r="MRY34" s="5"/>
      <c r="MRZ34" s="5"/>
      <c r="MSA34" s="5"/>
      <c r="MSB34" s="5"/>
      <c r="MSC34" s="5"/>
      <c r="MSD34" s="5"/>
      <c r="MSE34" s="5"/>
      <c r="MSF34" s="5"/>
      <c r="MSG34" s="5"/>
      <c r="MSH34" s="5"/>
      <c r="MSI34" s="5"/>
      <c r="MSJ34" s="5"/>
      <c r="MSK34" s="5"/>
      <c r="MSL34" s="5"/>
      <c r="MSM34" s="5"/>
      <c r="MSN34" s="5"/>
      <c r="MSO34" s="5"/>
      <c r="MSP34" s="5"/>
      <c r="MSQ34" s="5"/>
      <c r="MSR34" s="5"/>
      <c r="MSS34" s="5"/>
      <c r="MST34" s="5"/>
      <c r="MSU34" s="5"/>
      <c r="MSV34" s="5"/>
      <c r="MSW34" s="5"/>
      <c r="MSX34" s="5"/>
      <c r="MSY34" s="5"/>
      <c r="MSZ34" s="5"/>
      <c r="MTA34" s="5"/>
      <c r="MTB34" s="5"/>
      <c r="MTC34" s="5"/>
      <c r="MTD34" s="5"/>
      <c r="MTE34" s="5"/>
      <c r="MTF34" s="5"/>
      <c r="MTG34" s="5"/>
      <c r="MTH34" s="5"/>
      <c r="MTI34" s="5"/>
      <c r="MTJ34" s="5"/>
      <c r="MTK34" s="5"/>
      <c r="MTL34" s="5"/>
      <c r="MTM34" s="5"/>
      <c r="MTN34" s="5"/>
      <c r="MTO34" s="5"/>
      <c r="MTP34" s="5"/>
      <c r="MTQ34" s="5"/>
      <c r="MTR34" s="5"/>
      <c r="MTS34" s="5"/>
      <c r="MTT34" s="5"/>
      <c r="MTU34" s="5"/>
      <c r="MTV34" s="5"/>
      <c r="MTW34" s="5"/>
      <c r="MTX34" s="5"/>
      <c r="MTY34" s="5"/>
      <c r="MTZ34" s="5"/>
      <c r="MUA34" s="5"/>
      <c r="MUB34" s="5"/>
      <c r="MUC34" s="5"/>
      <c r="MUD34" s="5"/>
      <c r="MUE34" s="5"/>
      <c r="MUF34" s="5"/>
      <c r="MUG34" s="5"/>
      <c r="MUH34" s="5"/>
      <c r="MUI34" s="5"/>
      <c r="MUJ34" s="5"/>
      <c r="MUK34" s="5"/>
      <c r="MUL34" s="5"/>
      <c r="MUM34" s="5"/>
      <c r="MUN34" s="5"/>
      <c r="MUO34" s="5"/>
      <c r="MUP34" s="5"/>
      <c r="MUQ34" s="5"/>
      <c r="MUR34" s="5"/>
      <c r="MUS34" s="5"/>
      <c r="MUT34" s="5"/>
      <c r="MUU34" s="5"/>
      <c r="MUV34" s="5"/>
      <c r="MUW34" s="5"/>
      <c r="MUX34" s="5"/>
      <c r="MUY34" s="5"/>
      <c r="MUZ34" s="5"/>
      <c r="MVA34" s="5"/>
      <c r="MVB34" s="5"/>
      <c r="MVC34" s="5"/>
      <c r="MVD34" s="5"/>
      <c r="MVE34" s="5"/>
      <c r="MVF34" s="5"/>
      <c r="MVG34" s="5"/>
      <c r="MVH34" s="5"/>
      <c r="MVI34" s="5"/>
      <c r="MVJ34" s="5"/>
      <c r="MVK34" s="5"/>
      <c r="MVL34" s="5"/>
      <c r="MVM34" s="5"/>
      <c r="MVN34" s="5"/>
      <c r="MVO34" s="5"/>
      <c r="MVP34" s="5"/>
      <c r="MVQ34" s="5"/>
      <c r="MVR34" s="5"/>
      <c r="MVS34" s="5"/>
      <c r="MVT34" s="5"/>
      <c r="MVU34" s="5"/>
      <c r="MVV34" s="5"/>
      <c r="MVW34" s="5"/>
      <c r="MVX34" s="5"/>
      <c r="MVY34" s="5"/>
      <c r="MVZ34" s="5"/>
      <c r="MWA34" s="5"/>
      <c r="MWB34" s="5"/>
      <c r="MWC34" s="5"/>
      <c r="MWD34" s="5"/>
      <c r="MWE34" s="5"/>
      <c r="MWF34" s="5"/>
      <c r="MWG34" s="5"/>
      <c r="MWH34" s="5"/>
      <c r="MWI34" s="5"/>
      <c r="MWJ34" s="5"/>
      <c r="MWK34" s="5"/>
      <c r="MWL34" s="5"/>
      <c r="MWM34" s="5"/>
      <c r="MWN34" s="5"/>
      <c r="MWO34" s="5"/>
      <c r="MWP34" s="5"/>
      <c r="MWQ34" s="5"/>
      <c r="MWR34" s="5"/>
      <c r="MWS34" s="5"/>
      <c r="MWT34" s="5"/>
      <c r="MWU34" s="5"/>
      <c r="MWV34" s="5"/>
      <c r="MWW34" s="5"/>
      <c r="MWX34" s="5"/>
      <c r="MWY34" s="5"/>
      <c r="MWZ34" s="5"/>
      <c r="MXA34" s="5"/>
      <c r="MXB34" s="5"/>
      <c r="MXC34" s="5"/>
      <c r="MXD34" s="5"/>
      <c r="MXE34" s="5"/>
      <c r="MXF34" s="5"/>
      <c r="MXG34" s="5"/>
      <c r="MXH34" s="5"/>
      <c r="MXI34" s="5"/>
      <c r="MXJ34" s="5"/>
      <c r="MXK34" s="5"/>
      <c r="MXL34" s="5"/>
      <c r="MXM34" s="5"/>
      <c r="MXN34" s="5"/>
      <c r="MXO34" s="5"/>
      <c r="MXP34" s="5"/>
      <c r="MXQ34" s="5"/>
      <c r="MXR34" s="5"/>
      <c r="MXS34" s="5"/>
      <c r="MXT34" s="5"/>
      <c r="MXU34" s="5"/>
      <c r="MXV34" s="5"/>
      <c r="MXW34" s="5"/>
      <c r="MXX34" s="5"/>
      <c r="MXY34" s="5"/>
      <c r="MXZ34" s="5"/>
      <c r="MYA34" s="5"/>
      <c r="MYB34" s="5"/>
      <c r="MYC34" s="5"/>
      <c r="MYD34" s="5"/>
      <c r="MYE34" s="5"/>
      <c r="MYF34" s="5"/>
      <c r="MYG34" s="5"/>
      <c r="MYH34" s="5"/>
      <c r="MYI34" s="5"/>
      <c r="MYJ34" s="5"/>
      <c r="MYK34" s="5"/>
      <c r="MYL34" s="5"/>
      <c r="MYM34" s="5"/>
      <c r="MYN34" s="5"/>
      <c r="MYO34" s="5"/>
      <c r="MYP34" s="5"/>
      <c r="MYQ34" s="5"/>
      <c r="MYR34" s="5"/>
      <c r="MYS34" s="5"/>
      <c r="MYT34" s="5"/>
      <c r="MYU34" s="5"/>
      <c r="MYV34" s="5"/>
      <c r="MYW34" s="5"/>
      <c r="MYX34" s="5"/>
      <c r="MYY34" s="5"/>
      <c r="MYZ34" s="5"/>
      <c r="MZA34" s="5"/>
      <c r="MZB34" s="5"/>
      <c r="MZC34" s="5"/>
      <c r="MZD34" s="5"/>
      <c r="MZE34" s="5"/>
      <c r="MZF34" s="5"/>
      <c r="MZG34" s="5"/>
      <c r="MZH34" s="5"/>
      <c r="MZI34" s="5"/>
      <c r="MZJ34" s="5"/>
      <c r="MZK34" s="5"/>
      <c r="MZL34" s="5"/>
      <c r="MZM34" s="5"/>
      <c r="MZN34" s="5"/>
      <c r="MZO34" s="5"/>
      <c r="MZP34" s="5"/>
      <c r="MZQ34" s="5"/>
      <c r="MZR34" s="5"/>
      <c r="MZS34" s="5"/>
      <c r="MZT34" s="5"/>
      <c r="MZU34" s="5"/>
      <c r="MZV34" s="5"/>
      <c r="MZW34" s="5"/>
      <c r="MZX34" s="5"/>
      <c r="MZY34" s="5"/>
      <c r="MZZ34" s="5"/>
      <c r="NAA34" s="5"/>
      <c r="NAB34" s="5"/>
      <c r="NAC34" s="5"/>
      <c r="NAD34" s="5"/>
      <c r="NAE34" s="5"/>
      <c r="NAF34" s="5"/>
      <c r="NAG34" s="5"/>
      <c r="NAH34" s="5"/>
      <c r="NAI34" s="5"/>
      <c r="NAJ34" s="5"/>
      <c r="NAK34" s="5"/>
      <c r="NAL34" s="5"/>
      <c r="NAM34" s="5"/>
      <c r="NAN34" s="5"/>
      <c r="NAO34" s="5"/>
      <c r="NAP34" s="5"/>
      <c r="NAQ34" s="5"/>
      <c r="NAR34" s="5"/>
      <c r="NAS34" s="5"/>
      <c r="NAT34" s="5"/>
      <c r="NAU34" s="5"/>
      <c r="NAV34" s="5"/>
      <c r="NAW34" s="5"/>
      <c r="NAX34" s="5"/>
      <c r="NAY34" s="5"/>
      <c r="NAZ34" s="5"/>
      <c r="NBA34" s="5"/>
      <c r="NBB34" s="5"/>
      <c r="NBC34" s="5"/>
      <c r="NBD34" s="5"/>
      <c r="NBE34" s="5"/>
      <c r="NBF34" s="5"/>
      <c r="NBG34" s="5"/>
      <c r="NBH34" s="5"/>
      <c r="NBI34" s="5"/>
      <c r="NBJ34" s="5"/>
      <c r="NBK34" s="5"/>
      <c r="NBL34" s="5"/>
      <c r="NBM34" s="5"/>
      <c r="NBN34" s="5"/>
      <c r="NBO34" s="5"/>
      <c r="NBP34" s="5"/>
      <c r="NBQ34" s="5"/>
      <c r="NBR34" s="5"/>
      <c r="NBS34" s="5"/>
      <c r="NBT34" s="5"/>
      <c r="NBU34" s="5"/>
      <c r="NBV34" s="5"/>
      <c r="NBW34" s="5"/>
      <c r="NBX34" s="5"/>
      <c r="NBY34" s="5"/>
      <c r="NBZ34" s="5"/>
      <c r="NCA34" s="5"/>
      <c r="NCB34" s="5"/>
      <c r="NCC34" s="5"/>
      <c r="NCD34" s="5"/>
      <c r="NCE34" s="5"/>
      <c r="NCF34" s="5"/>
      <c r="NCG34" s="5"/>
      <c r="NCH34" s="5"/>
      <c r="NCI34" s="5"/>
      <c r="NCJ34" s="5"/>
      <c r="NCK34" s="5"/>
      <c r="NCL34" s="5"/>
      <c r="NCM34" s="5"/>
      <c r="NCN34" s="5"/>
      <c r="NCO34" s="5"/>
      <c r="NCP34" s="5"/>
      <c r="NCQ34" s="5"/>
      <c r="NCR34" s="5"/>
      <c r="NCS34" s="5"/>
      <c r="NCT34" s="5"/>
      <c r="NCU34" s="5"/>
      <c r="NCV34" s="5"/>
      <c r="NCW34" s="5"/>
      <c r="NCX34" s="5"/>
      <c r="NCY34" s="5"/>
      <c r="NCZ34" s="5"/>
      <c r="NDA34" s="5"/>
      <c r="NDB34" s="5"/>
      <c r="NDC34" s="5"/>
      <c r="NDD34" s="5"/>
      <c r="NDE34" s="5"/>
      <c r="NDF34" s="5"/>
      <c r="NDG34" s="5"/>
      <c r="NDH34" s="5"/>
      <c r="NDI34" s="5"/>
      <c r="NDJ34" s="5"/>
      <c r="NDK34" s="5"/>
      <c r="NDL34" s="5"/>
      <c r="NDM34" s="5"/>
      <c r="NDN34" s="5"/>
      <c r="NDO34" s="5"/>
      <c r="NDP34" s="5"/>
      <c r="NDQ34" s="5"/>
      <c r="NDR34" s="5"/>
      <c r="NDS34" s="5"/>
      <c r="NDT34" s="5"/>
      <c r="NDU34" s="5"/>
      <c r="NDV34" s="5"/>
      <c r="NDW34" s="5"/>
      <c r="NDX34" s="5"/>
      <c r="NDY34" s="5"/>
      <c r="NDZ34" s="5"/>
      <c r="NEA34" s="5"/>
      <c r="NEB34" s="5"/>
      <c r="NEC34" s="5"/>
      <c r="NED34" s="5"/>
      <c r="NEE34" s="5"/>
      <c r="NEF34" s="5"/>
      <c r="NEG34" s="5"/>
      <c r="NEH34" s="5"/>
      <c r="NEI34" s="5"/>
      <c r="NEJ34" s="5"/>
      <c r="NEK34" s="5"/>
      <c r="NEL34" s="5"/>
      <c r="NEM34" s="5"/>
      <c r="NEN34" s="5"/>
      <c r="NEO34" s="5"/>
      <c r="NEP34" s="5"/>
      <c r="NEQ34" s="5"/>
      <c r="NER34" s="5"/>
      <c r="NES34" s="5"/>
      <c r="NET34" s="5"/>
      <c r="NEU34" s="5"/>
      <c r="NEV34" s="5"/>
      <c r="NEW34" s="5"/>
      <c r="NEX34" s="5"/>
      <c r="NEY34" s="5"/>
      <c r="NEZ34" s="5"/>
      <c r="NFA34" s="5"/>
      <c r="NFB34" s="5"/>
      <c r="NFC34" s="5"/>
      <c r="NFD34" s="5"/>
      <c r="NFE34" s="5"/>
      <c r="NFF34" s="5"/>
      <c r="NFG34" s="5"/>
      <c r="NFH34" s="5"/>
      <c r="NFI34" s="5"/>
      <c r="NFJ34" s="5"/>
      <c r="NFK34" s="5"/>
      <c r="NFL34" s="5"/>
      <c r="NFM34" s="5"/>
      <c r="NFN34" s="5"/>
      <c r="NFO34" s="5"/>
      <c r="NFP34" s="5"/>
      <c r="NFQ34" s="5"/>
      <c r="NFR34" s="5"/>
      <c r="NFS34" s="5"/>
      <c r="NFT34" s="5"/>
      <c r="NFU34" s="5"/>
      <c r="NFV34" s="5"/>
      <c r="NFW34" s="5"/>
      <c r="NFX34" s="5"/>
      <c r="NFY34" s="5"/>
      <c r="NFZ34" s="5"/>
      <c r="NGA34" s="5"/>
      <c r="NGB34" s="5"/>
      <c r="NGC34" s="5"/>
      <c r="NGD34" s="5"/>
      <c r="NGE34" s="5"/>
      <c r="NGF34" s="5"/>
      <c r="NGG34" s="5"/>
      <c r="NGH34" s="5"/>
      <c r="NGI34" s="5"/>
      <c r="NGJ34" s="5"/>
      <c r="NGK34" s="5"/>
      <c r="NGL34" s="5"/>
      <c r="NGM34" s="5"/>
      <c r="NGN34" s="5"/>
      <c r="NGO34" s="5"/>
      <c r="NGP34" s="5"/>
      <c r="NGQ34" s="5"/>
      <c r="NGR34" s="5"/>
      <c r="NGS34" s="5"/>
      <c r="NGT34" s="5"/>
      <c r="NGU34" s="5"/>
      <c r="NGV34" s="5"/>
      <c r="NGW34" s="5"/>
      <c r="NGX34" s="5"/>
      <c r="NGY34" s="5"/>
      <c r="NGZ34" s="5"/>
      <c r="NHA34" s="5"/>
      <c r="NHB34" s="5"/>
      <c r="NHC34" s="5"/>
      <c r="NHD34" s="5"/>
      <c r="NHE34" s="5"/>
      <c r="NHF34" s="5"/>
      <c r="NHG34" s="5"/>
      <c r="NHH34" s="5"/>
      <c r="NHI34" s="5"/>
      <c r="NHJ34" s="5"/>
      <c r="NHK34" s="5"/>
      <c r="NHL34" s="5"/>
      <c r="NHM34" s="5"/>
      <c r="NHN34" s="5"/>
      <c r="NHO34" s="5"/>
      <c r="NHP34" s="5"/>
      <c r="NHQ34" s="5"/>
      <c r="NHR34" s="5"/>
      <c r="NHS34" s="5"/>
      <c r="NHT34" s="5"/>
      <c r="NHU34" s="5"/>
      <c r="NHV34" s="5"/>
      <c r="NHW34" s="5"/>
      <c r="NHX34" s="5"/>
      <c r="NHY34" s="5"/>
      <c r="NHZ34" s="5"/>
      <c r="NIA34" s="5"/>
      <c r="NIB34" s="5"/>
      <c r="NIC34" s="5"/>
      <c r="NID34" s="5"/>
      <c r="NIE34" s="5"/>
      <c r="NIF34" s="5"/>
      <c r="NIG34" s="5"/>
      <c r="NIH34" s="5"/>
      <c r="NII34" s="5"/>
      <c r="NIJ34" s="5"/>
      <c r="NIK34" s="5"/>
      <c r="NIL34" s="5"/>
      <c r="NIM34" s="5"/>
      <c r="NIN34" s="5"/>
      <c r="NIO34" s="5"/>
      <c r="NIP34" s="5"/>
      <c r="NIQ34" s="5"/>
      <c r="NIR34" s="5"/>
      <c r="NIS34" s="5"/>
      <c r="NIT34" s="5"/>
      <c r="NIU34" s="5"/>
      <c r="NIV34" s="5"/>
      <c r="NIW34" s="5"/>
      <c r="NIX34" s="5"/>
      <c r="NIY34" s="5"/>
      <c r="NIZ34" s="5"/>
      <c r="NJA34" s="5"/>
      <c r="NJB34" s="5"/>
      <c r="NJC34" s="5"/>
      <c r="NJD34" s="5"/>
      <c r="NJE34" s="5"/>
      <c r="NJF34" s="5"/>
      <c r="NJG34" s="5"/>
      <c r="NJH34" s="5"/>
      <c r="NJI34" s="5"/>
      <c r="NJJ34" s="5"/>
      <c r="NJK34" s="5"/>
      <c r="NJL34" s="5"/>
      <c r="NJM34" s="5"/>
      <c r="NJN34" s="5"/>
      <c r="NJO34" s="5"/>
      <c r="NJP34" s="5"/>
      <c r="NJQ34" s="5"/>
      <c r="NJR34" s="5"/>
      <c r="NJS34" s="5"/>
      <c r="NJT34" s="5"/>
      <c r="NJU34" s="5"/>
      <c r="NJV34" s="5"/>
      <c r="NJW34" s="5"/>
      <c r="NJX34" s="5"/>
      <c r="NJY34" s="5"/>
      <c r="NJZ34" s="5"/>
      <c r="NKA34" s="5"/>
      <c r="NKB34" s="5"/>
      <c r="NKC34" s="5"/>
      <c r="NKD34" s="5"/>
      <c r="NKE34" s="5"/>
      <c r="NKF34" s="5"/>
      <c r="NKG34" s="5"/>
      <c r="NKH34" s="5"/>
      <c r="NKI34" s="5"/>
      <c r="NKJ34" s="5"/>
      <c r="NKK34" s="5"/>
      <c r="NKL34" s="5"/>
      <c r="NKM34" s="5"/>
      <c r="NKN34" s="5"/>
      <c r="NKO34" s="5"/>
      <c r="NKP34" s="5"/>
      <c r="NKQ34" s="5"/>
      <c r="NKR34" s="5"/>
      <c r="NKS34" s="5"/>
      <c r="NKT34" s="5"/>
      <c r="NKU34" s="5"/>
      <c r="NKV34" s="5"/>
      <c r="NKW34" s="5"/>
      <c r="NKX34" s="5"/>
      <c r="NKY34" s="5"/>
      <c r="NKZ34" s="5"/>
      <c r="NLA34" s="5"/>
      <c r="NLB34" s="5"/>
      <c r="NLC34" s="5"/>
      <c r="NLD34" s="5"/>
      <c r="NLE34" s="5"/>
      <c r="NLF34" s="5"/>
      <c r="NLG34" s="5"/>
      <c r="NLH34" s="5"/>
      <c r="NLI34" s="5"/>
      <c r="NLJ34" s="5"/>
      <c r="NLK34" s="5"/>
      <c r="NLL34" s="5"/>
      <c r="NLM34" s="5"/>
      <c r="NLN34" s="5"/>
      <c r="NLO34" s="5"/>
      <c r="NLP34" s="5"/>
      <c r="NLQ34" s="5"/>
      <c r="NLR34" s="5"/>
      <c r="NLS34" s="5"/>
      <c r="NLT34" s="5"/>
      <c r="NLU34" s="5"/>
      <c r="NLV34" s="5"/>
      <c r="NLW34" s="5"/>
      <c r="NLX34" s="5"/>
      <c r="NLY34" s="5"/>
      <c r="NLZ34" s="5"/>
      <c r="NMA34" s="5"/>
      <c r="NMB34" s="5"/>
      <c r="NMC34" s="5"/>
      <c r="NMD34" s="5"/>
      <c r="NME34" s="5"/>
      <c r="NMF34" s="5"/>
      <c r="NMG34" s="5"/>
      <c r="NMH34" s="5"/>
      <c r="NMI34" s="5"/>
      <c r="NMJ34" s="5"/>
      <c r="NMK34" s="5"/>
      <c r="NML34" s="5"/>
      <c r="NMM34" s="5"/>
      <c r="NMN34" s="5"/>
      <c r="NMO34" s="5"/>
      <c r="NMP34" s="5"/>
      <c r="NMQ34" s="5"/>
      <c r="NMR34" s="5"/>
      <c r="NMS34" s="5"/>
      <c r="NMT34" s="5"/>
      <c r="NMU34" s="5"/>
      <c r="NMV34" s="5"/>
      <c r="NMW34" s="5"/>
      <c r="NMX34" s="5"/>
      <c r="NMY34" s="5"/>
      <c r="NMZ34" s="5"/>
      <c r="NNA34" s="5"/>
      <c r="NNB34" s="5"/>
      <c r="NNC34" s="5"/>
      <c r="NND34" s="5"/>
      <c r="NNE34" s="5"/>
      <c r="NNF34" s="5"/>
      <c r="NNG34" s="5"/>
      <c r="NNH34" s="5"/>
      <c r="NNI34" s="5"/>
      <c r="NNJ34" s="5"/>
      <c r="NNK34" s="5"/>
      <c r="NNL34" s="5"/>
      <c r="NNM34" s="5"/>
      <c r="NNN34" s="5"/>
      <c r="NNO34" s="5"/>
      <c r="NNP34" s="5"/>
      <c r="NNQ34" s="5"/>
      <c r="NNR34" s="5"/>
      <c r="NNS34" s="5"/>
      <c r="NNT34" s="5"/>
      <c r="NNU34" s="5"/>
      <c r="NNV34" s="5"/>
      <c r="NNW34" s="5"/>
      <c r="NNX34" s="5"/>
      <c r="NNY34" s="5"/>
      <c r="NNZ34" s="5"/>
      <c r="NOA34" s="5"/>
      <c r="NOB34" s="5"/>
      <c r="NOC34" s="5"/>
      <c r="NOD34" s="5"/>
      <c r="NOE34" s="5"/>
      <c r="NOF34" s="5"/>
      <c r="NOG34" s="5"/>
      <c r="NOH34" s="5"/>
      <c r="NOI34" s="5"/>
      <c r="NOJ34" s="5"/>
      <c r="NOK34" s="5"/>
      <c r="NOL34" s="5"/>
      <c r="NOM34" s="5"/>
      <c r="NON34" s="5"/>
      <c r="NOO34" s="5"/>
      <c r="NOP34" s="5"/>
      <c r="NOQ34" s="5"/>
      <c r="NOR34" s="5"/>
      <c r="NOS34" s="5"/>
      <c r="NOT34" s="5"/>
      <c r="NOU34" s="5"/>
      <c r="NOV34" s="5"/>
      <c r="NOW34" s="5"/>
      <c r="NOX34" s="5"/>
      <c r="NOY34" s="5"/>
      <c r="NOZ34" s="5"/>
      <c r="NPA34" s="5"/>
      <c r="NPB34" s="5"/>
      <c r="NPC34" s="5"/>
      <c r="NPD34" s="5"/>
      <c r="NPE34" s="5"/>
      <c r="NPF34" s="5"/>
      <c r="NPG34" s="5"/>
      <c r="NPH34" s="5"/>
      <c r="NPI34" s="5"/>
      <c r="NPJ34" s="5"/>
      <c r="NPK34" s="5"/>
      <c r="NPL34" s="5"/>
      <c r="NPM34" s="5"/>
      <c r="NPN34" s="5"/>
      <c r="NPO34" s="5"/>
      <c r="NPP34" s="5"/>
      <c r="NPQ34" s="5"/>
      <c r="NPR34" s="5"/>
      <c r="NPS34" s="5"/>
      <c r="NPT34" s="5"/>
      <c r="NPU34" s="5"/>
      <c r="NPV34" s="5"/>
      <c r="NPW34" s="5"/>
      <c r="NPX34" s="5"/>
      <c r="NPY34" s="5"/>
      <c r="NPZ34" s="5"/>
      <c r="NQA34" s="5"/>
      <c r="NQB34" s="5"/>
      <c r="NQC34" s="5"/>
      <c r="NQD34" s="5"/>
      <c r="NQE34" s="5"/>
      <c r="NQF34" s="5"/>
      <c r="NQG34" s="5"/>
      <c r="NQH34" s="5"/>
      <c r="NQI34" s="5"/>
      <c r="NQJ34" s="5"/>
      <c r="NQK34" s="5"/>
      <c r="NQL34" s="5"/>
      <c r="NQM34" s="5"/>
      <c r="NQN34" s="5"/>
      <c r="NQO34" s="5"/>
      <c r="NQP34" s="5"/>
      <c r="NQQ34" s="5"/>
      <c r="NQR34" s="5"/>
      <c r="NQS34" s="5"/>
      <c r="NQT34" s="5"/>
      <c r="NQU34" s="5"/>
      <c r="NQV34" s="5"/>
      <c r="NQW34" s="5"/>
      <c r="NQX34" s="5"/>
      <c r="NQY34" s="5"/>
      <c r="NQZ34" s="5"/>
      <c r="NRA34" s="5"/>
      <c r="NRB34" s="5"/>
      <c r="NRC34" s="5"/>
      <c r="NRD34" s="5"/>
      <c r="NRE34" s="5"/>
      <c r="NRF34" s="5"/>
      <c r="NRG34" s="5"/>
      <c r="NRH34" s="5"/>
      <c r="NRI34" s="5"/>
      <c r="NRJ34" s="5"/>
      <c r="NRK34" s="5"/>
      <c r="NRL34" s="5"/>
      <c r="NRM34" s="5"/>
      <c r="NRN34" s="5"/>
      <c r="NRO34" s="5"/>
      <c r="NRP34" s="5"/>
      <c r="NRQ34" s="5"/>
      <c r="NRR34" s="5"/>
      <c r="NRS34" s="5"/>
      <c r="NRT34" s="5"/>
      <c r="NRU34" s="5"/>
      <c r="NRV34" s="5"/>
      <c r="NRW34" s="5"/>
      <c r="NRX34" s="5"/>
      <c r="NRY34" s="5"/>
      <c r="NRZ34" s="5"/>
      <c r="NSA34" s="5"/>
      <c r="NSB34" s="5"/>
      <c r="NSC34" s="5"/>
      <c r="NSD34" s="5"/>
      <c r="NSE34" s="5"/>
      <c r="NSF34" s="5"/>
      <c r="NSG34" s="5"/>
      <c r="NSH34" s="5"/>
      <c r="NSI34" s="5"/>
      <c r="NSJ34" s="5"/>
      <c r="NSK34" s="5"/>
      <c r="NSL34" s="5"/>
      <c r="NSM34" s="5"/>
      <c r="NSN34" s="5"/>
      <c r="NSO34" s="5"/>
      <c r="NSP34" s="5"/>
      <c r="NSQ34" s="5"/>
      <c r="NSR34" s="5"/>
      <c r="NSS34" s="5"/>
      <c r="NST34" s="5"/>
      <c r="NSU34" s="5"/>
      <c r="NSV34" s="5"/>
      <c r="NSW34" s="5"/>
      <c r="NSX34" s="5"/>
      <c r="NSY34" s="5"/>
      <c r="NSZ34" s="5"/>
      <c r="NTA34" s="5"/>
      <c r="NTB34" s="5"/>
      <c r="NTC34" s="5"/>
      <c r="NTD34" s="5"/>
      <c r="NTE34" s="5"/>
      <c r="NTF34" s="5"/>
      <c r="NTG34" s="5"/>
      <c r="NTH34" s="5"/>
      <c r="NTI34" s="5"/>
      <c r="NTJ34" s="5"/>
      <c r="NTK34" s="5"/>
      <c r="NTL34" s="5"/>
      <c r="NTM34" s="5"/>
      <c r="NTN34" s="5"/>
      <c r="NTO34" s="5"/>
      <c r="NTP34" s="5"/>
      <c r="NTQ34" s="5"/>
      <c r="NTR34" s="5"/>
      <c r="NTS34" s="5"/>
      <c r="NTT34" s="5"/>
      <c r="NTU34" s="5"/>
      <c r="NTV34" s="5"/>
      <c r="NTW34" s="5"/>
      <c r="NTX34" s="5"/>
      <c r="NTY34" s="5"/>
      <c r="NTZ34" s="5"/>
      <c r="NUA34" s="5"/>
      <c r="NUB34" s="5"/>
      <c r="NUC34" s="5"/>
      <c r="NUD34" s="5"/>
      <c r="NUE34" s="5"/>
      <c r="NUF34" s="5"/>
      <c r="NUG34" s="5"/>
      <c r="NUH34" s="5"/>
      <c r="NUI34" s="5"/>
      <c r="NUJ34" s="5"/>
      <c r="NUK34" s="5"/>
      <c r="NUL34" s="5"/>
      <c r="NUM34" s="5"/>
      <c r="NUN34" s="5"/>
      <c r="NUO34" s="5"/>
      <c r="NUP34" s="5"/>
      <c r="NUQ34" s="5"/>
      <c r="NUR34" s="5"/>
      <c r="NUS34" s="5"/>
      <c r="NUT34" s="5"/>
      <c r="NUU34" s="5"/>
      <c r="NUV34" s="5"/>
      <c r="NUW34" s="5"/>
      <c r="NUX34" s="5"/>
      <c r="NUY34" s="5"/>
      <c r="NUZ34" s="5"/>
      <c r="NVA34" s="5"/>
      <c r="NVB34" s="5"/>
      <c r="NVC34" s="5"/>
      <c r="NVD34" s="5"/>
      <c r="NVE34" s="5"/>
      <c r="NVF34" s="5"/>
      <c r="NVG34" s="5"/>
      <c r="NVH34" s="5"/>
      <c r="NVI34" s="5"/>
      <c r="NVJ34" s="5"/>
      <c r="NVK34" s="5"/>
      <c r="NVL34" s="5"/>
      <c r="NVM34" s="5"/>
      <c r="NVN34" s="5"/>
      <c r="NVO34" s="5"/>
      <c r="NVP34" s="5"/>
      <c r="NVQ34" s="5"/>
      <c r="NVR34" s="5"/>
      <c r="NVS34" s="5"/>
      <c r="NVT34" s="5"/>
      <c r="NVU34" s="5"/>
      <c r="NVV34" s="5"/>
      <c r="NVW34" s="5"/>
      <c r="NVX34" s="5"/>
      <c r="NVY34" s="5"/>
      <c r="NVZ34" s="5"/>
      <c r="NWA34" s="5"/>
      <c r="NWB34" s="5"/>
      <c r="NWC34" s="5"/>
      <c r="NWD34" s="5"/>
      <c r="NWE34" s="5"/>
      <c r="NWF34" s="5"/>
      <c r="NWG34" s="5"/>
      <c r="NWH34" s="5"/>
      <c r="NWI34" s="5"/>
      <c r="NWJ34" s="5"/>
      <c r="NWK34" s="5"/>
      <c r="NWL34" s="5"/>
      <c r="NWM34" s="5"/>
      <c r="NWN34" s="5"/>
      <c r="NWO34" s="5"/>
      <c r="NWP34" s="5"/>
      <c r="NWQ34" s="5"/>
      <c r="NWR34" s="5"/>
      <c r="NWS34" s="5"/>
      <c r="NWT34" s="5"/>
      <c r="NWU34" s="5"/>
      <c r="NWV34" s="5"/>
      <c r="NWW34" s="5"/>
      <c r="NWX34" s="5"/>
      <c r="NWY34" s="5"/>
      <c r="NWZ34" s="5"/>
      <c r="NXA34" s="5"/>
      <c r="NXB34" s="5"/>
      <c r="NXC34" s="5"/>
      <c r="NXD34" s="5"/>
      <c r="NXE34" s="5"/>
      <c r="NXF34" s="5"/>
      <c r="NXG34" s="5"/>
      <c r="NXH34" s="5"/>
      <c r="NXI34" s="5"/>
      <c r="NXJ34" s="5"/>
      <c r="NXK34" s="5"/>
      <c r="NXL34" s="5"/>
      <c r="NXM34" s="5"/>
      <c r="NXN34" s="5"/>
      <c r="NXO34" s="5"/>
      <c r="NXP34" s="5"/>
      <c r="NXQ34" s="5"/>
      <c r="NXR34" s="5"/>
      <c r="NXS34" s="5"/>
      <c r="NXT34" s="5"/>
      <c r="NXU34" s="5"/>
      <c r="NXV34" s="5"/>
      <c r="NXW34" s="5"/>
      <c r="NXX34" s="5"/>
      <c r="NXY34" s="5"/>
      <c r="NXZ34" s="5"/>
      <c r="NYA34" s="5"/>
      <c r="NYB34" s="5"/>
      <c r="NYC34" s="5"/>
      <c r="NYD34" s="5"/>
      <c r="NYE34" s="5"/>
      <c r="NYF34" s="5"/>
      <c r="NYG34" s="5"/>
      <c r="NYH34" s="5"/>
      <c r="NYI34" s="5"/>
      <c r="NYJ34" s="5"/>
      <c r="NYK34" s="5"/>
      <c r="NYL34" s="5"/>
      <c r="NYM34" s="5"/>
      <c r="NYN34" s="5"/>
      <c r="NYO34" s="5"/>
      <c r="NYP34" s="5"/>
      <c r="NYQ34" s="5"/>
      <c r="NYR34" s="5"/>
      <c r="NYS34" s="5"/>
      <c r="NYT34" s="5"/>
      <c r="NYU34" s="5"/>
      <c r="NYV34" s="5"/>
      <c r="NYW34" s="5"/>
      <c r="NYX34" s="5"/>
      <c r="NYY34" s="5"/>
      <c r="NYZ34" s="5"/>
      <c r="NZA34" s="5"/>
      <c r="NZB34" s="5"/>
      <c r="NZC34" s="5"/>
      <c r="NZD34" s="5"/>
      <c r="NZE34" s="5"/>
      <c r="NZF34" s="5"/>
      <c r="NZG34" s="5"/>
      <c r="NZH34" s="5"/>
      <c r="NZI34" s="5"/>
      <c r="NZJ34" s="5"/>
      <c r="NZK34" s="5"/>
      <c r="NZL34" s="5"/>
      <c r="NZM34" s="5"/>
      <c r="NZN34" s="5"/>
      <c r="NZO34" s="5"/>
      <c r="NZP34" s="5"/>
      <c r="NZQ34" s="5"/>
      <c r="NZR34" s="5"/>
      <c r="NZS34" s="5"/>
      <c r="NZT34" s="5"/>
      <c r="NZU34" s="5"/>
      <c r="NZV34" s="5"/>
      <c r="NZW34" s="5"/>
      <c r="NZX34" s="5"/>
      <c r="NZY34" s="5"/>
      <c r="NZZ34" s="5"/>
      <c r="OAA34" s="5"/>
      <c r="OAB34" s="5"/>
      <c r="OAC34" s="5"/>
      <c r="OAD34" s="5"/>
      <c r="OAE34" s="5"/>
      <c r="OAF34" s="5"/>
      <c r="OAG34" s="5"/>
      <c r="OAH34" s="5"/>
      <c r="OAI34" s="5"/>
      <c r="OAJ34" s="5"/>
      <c r="OAK34" s="5"/>
      <c r="OAL34" s="5"/>
      <c r="OAM34" s="5"/>
      <c r="OAN34" s="5"/>
      <c r="OAO34" s="5"/>
      <c r="OAP34" s="5"/>
      <c r="OAQ34" s="5"/>
      <c r="OAR34" s="5"/>
      <c r="OAS34" s="5"/>
      <c r="OAT34" s="5"/>
      <c r="OAU34" s="5"/>
      <c r="OAV34" s="5"/>
      <c r="OAW34" s="5"/>
      <c r="OAX34" s="5"/>
      <c r="OAY34" s="5"/>
      <c r="OAZ34" s="5"/>
      <c r="OBA34" s="5"/>
      <c r="OBB34" s="5"/>
      <c r="OBC34" s="5"/>
      <c r="OBD34" s="5"/>
      <c r="OBE34" s="5"/>
      <c r="OBF34" s="5"/>
      <c r="OBG34" s="5"/>
      <c r="OBH34" s="5"/>
      <c r="OBI34" s="5"/>
      <c r="OBJ34" s="5"/>
      <c r="OBK34" s="5"/>
      <c r="OBL34" s="5"/>
      <c r="OBM34" s="5"/>
      <c r="OBN34" s="5"/>
      <c r="OBO34" s="5"/>
      <c r="OBP34" s="5"/>
      <c r="OBQ34" s="5"/>
      <c r="OBR34" s="5"/>
      <c r="OBS34" s="5"/>
      <c r="OBT34" s="5"/>
      <c r="OBU34" s="5"/>
      <c r="OBV34" s="5"/>
      <c r="OBW34" s="5"/>
      <c r="OBX34" s="5"/>
      <c r="OBY34" s="5"/>
      <c r="OBZ34" s="5"/>
      <c r="OCA34" s="5"/>
      <c r="OCB34" s="5"/>
      <c r="OCC34" s="5"/>
      <c r="OCD34" s="5"/>
      <c r="OCE34" s="5"/>
      <c r="OCF34" s="5"/>
      <c r="OCG34" s="5"/>
      <c r="OCH34" s="5"/>
      <c r="OCI34" s="5"/>
      <c r="OCJ34" s="5"/>
      <c r="OCK34" s="5"/>
      <c r="OCL34" s="5"/>
      <c r="OCM34" s="5"/>
      <c r="OCN34" s="5"/>
      <c r="OCO34" s="5"/>
      <c r="OCP34" s="5"/>
      <c r="OCQ34" s="5"/>
      <c r="OCR34" s="5"/>
      <c r="OCS34" s="5"/>
      <c r="OCT34" s="5"/>
      <c r="OCU34" s="5"/>
      <c r="OCV34" s="5"/>
      <c r="OCW34" s="5"/>
      <c r="OCX34" s="5"/>
      <c r="OCY34" s="5"/>
      <c r="OCZ34" s="5"/>
      <c r="ODA34" s="5"/>
      <c r="ODB34" s="5"/>
      <c r="ODC34" s="5"/>
      <c r="ODD34" s="5"/>
      <c r="ODE34" s="5"/>
      <c r="ODF34" s="5"/>
      <c r="ODG34" s="5"/>
      <c r="ODH34" s="5"/>
      <c r="ODI34" s="5"/>
      <c r="ODJ34" s="5"/>
      <c r="ODK34" s="5"/>
      <c r="ODL34" s="5"/>
      <c r="ODM34" s="5"/>
      <c r="ODN34" s="5"/>
      <c r="ODO34" s="5"/>
      <c r="ODP34" s="5"/>
      <c r="ODQ34" s="5"/>
      <c r="ODR34" s="5"/>
      <c r="ODS34" s="5"/>
      <c r="ODT34" s="5"/>
      <c r="ODU34" s="5"/>
      <c r="ODV34" s="5"/>
      <c r="ODW34" s="5"/>
      <c r="ODX34" s="5"/>
      <c r="ODY34" s="5"/>
      <c r="ODZ34" s="5"/>
      <c r="OEA34" s="5"/>
      <c r="OEB34" s="5"/>
      <c r="OEC34" s="5"/>
      <c r="OED34" s="5"/>
      <c r="OEE34" s="5"/>
      <c r="OEF34" s="5"/>
      <c r="OEG34" s="5"/>
      <c r="OEH34" s="5"/>
      <c r="OEI34" s="5"/>
      <c r="OEJ34" s="5"/>
      <c r="OEK34" s="5"/>
      <c r="OEL34" s="5"/>
      <c r="OEM34" s="5"/>
      <c r="OEN34" s="5"/>
      <c r="OEO34" s="5"/>
      <c r="OEP34" s="5"/>
      <c r="OEQ34" s="5"/>
      <c r="OER34" s="5"/>
      <c r="OES34" s="5"/>
      <c r="OET34" s="5"/>
      <c r="OEU34" s="5"/>
      <c r="OEV34" s="5"/>
      <c r="OEW34" s="5"/>
      <c r="OEX34" s="5"/>
      <c r="OEY34" s="5"/>
      <c r="OEZ34" s="5"/>
      <c r="OFA34" s="5"/>
      <c r="OFB34" s="5"/>
      <c r="OFC34" s="5"/>
      <c r="OFD34" s="5"/>
      <c r="OFE34" s="5"/>
      <c r="OFF34" s="5"/>
      <c r="OFG34" s="5"/>
      <c r="OFH34" s="5"/>
      <c r="OFI34" s="5"/>
      <c r="OFJ34" s="5"/>
      <c r="OFK34" s="5"/>
      <c r="OFL34" s="5"/>
      <c r="OFM34" s="5"/>
      <c r="OFN34" s="5"/>
      <c r="OFO34" s="5"/>
      <c r="OFP34" s="5"/>
      <c r="OFQ34" s="5"/>
      <c r="OFR34" s="5"/>
      <c r="OFS34" s="5"/>
      <c r="OFT34" s="5"/>
      <c r="OFU34" s="5"/>
      <c r="OFV34" s="5"/>
      <c r="OFW34" s="5"/>
      <c r="OFX34" s="5"/>
      <c r="OFY34" s="5"/>
      <c r="OFZ34" s="5"/>
      <c r="OGA34" s="5"/>
      <c r="OGB34" s="5"/>
      <c r="OGC34" s="5"/>
      <c r="OGD34" s="5"/>
      <c r="OGE34" s="5"/>
      <c r="OGF34" s="5"/>
      <c r="OGG34" s="5"/>
      <c r="OGH34" s="5"/>
      <c r="OGI34" s="5"/>
      <c r="OGJ34" s="5"/>
      <c r="OGK34" s="5"/>
      <c r="OGL34" s="5"/>
      <c r="OGM34" s="5"/>
      <c r="OGN34" s="5"/>
      <c r="OGO34" s="5"/>
      <c r="OGP34" s="5"/>
      <c r="OGQ34" s="5"/>
      <c r="OGR34" s="5"/>
      <c r="OGS34" s="5"/>
      <c r="OGT34" s="5"/>
      <c r="OGU34" s="5"/>
      <c r="OGV34" s="5"/>
      <c r="OGW34" s="5"/>
      <c r="OGX34" s="5"/>
      <c r="OGY34" s="5"/>
      <c r="OGZ34" s="5"/>
      <c r="OHA34" s="5"/>
      <c r="OHB34" s="5"/>
      <c r="OHC34" s="5"/>
      <c r="OHD34" s="5"/>
      <c r="OHE34" s="5"/>
      <c r="OHF34" s="5"/>
      <c r="OHG34" s="5"/>
      <c r="OHH34" s="5"/>
      <c r="OHI34" s="5"/>
      <c r="OHJ34" s="5"/>
      <c r="OHK34" s="5"/>
      <c r="OHL34" s="5"/>
      <c r="OHM34" s="5"/>
      <c r="OHN34" s="5"/>
      <c r="OHO34" s="5"/>
      <c r="OHP34" s="5"/>
      <c r="OHQ34" s="5"/>
      <c r="OHR34" s="5"/>
      <c r="OHS34" s="5"/>
      <c r="OHT34" s="5"/>
      <c r="OHU34" s="5"/>
      <c r="OHV34" s="5"/>
      <c r="OHW34" s="5"/>
      <c r="OHX34" s="5"/>
      <c r="OHY34" s="5"/>
      <c r="OHZ34" s="5"/>
      <c r="OIA34" s="5"/>
      <c r="OIB34" s="5"/>
      <c r="OIC34" s="5"/>
      <c r="OID34" s="5"/>
      <c r="OIE34" s="5"/>
      <c r="OIF34" s="5"/>
      <c r="OIG34" s="5"/>
      <c r="OIH34" s="5"/>
      <c r="OII34" s="5"/>
      <c r="OIJ34" s="5"/>
      <c r="OIK34" s="5"/>
      <c r="OIL34" s="5"/>
      <c r="OIM34" s="5"/>
      <c r="OIN34" s="5"/>
      <c r="OIO34" s="5"/>
      <c r="OIP34" s="5"/>
      <c r="OIQ34" s="5"/>
      <c r="OIR34" s="5"/>
      <c r="OIS34" s="5"/>
      <c r="OIT34" s="5"/>
      <c r="OIU34" s="5"/>
      <c r="OIV34" s="5"/>
      <c r="OIW34" s="5"/>
      <c r="OIX34" s="5"/>
      <c r="OIY34" s="5"/>
      <c r="OIZ34" s="5"/>
      <c r="OJA34" s="5"/>
      <c r="OJB34" s="5"/>
      <c r="OJC34" s="5"/>
      <c r="OJD34" s="5"/>
      <c r="OJE34" s="5"/>
      <c r="OJF34" s="5"/>
      <c r="OJG34" s="5"/>
      <c r="OJH34" s="5"/>
      <c r="OJI34" s="5"/>
      <c r="OJJ34" s="5"/>
      <c r="OJK34" s="5"/>
      <c r="OJL34" s="5"/>
      <c r="OJM34" s="5"/>
      <c r="OJN34" s="5"/>
      <c r="OJO34" s="5"/>
      <c r="OJP34" s="5"/>
      <c r="OJQ34" s="5"/>
      <c r="OJR34" s="5"/>
      <c r="OJS34" s="5"/>
      <c r="OJT34" s="5"/>
      <c r="OJU34" s="5"/>
      <c r="OJV34" s="5"/>
      <c r="OJW34" s="5"/>
      <c r="OJX34" s="5"/>
      <c r="OJY34" s="5"/>
      <c r="OJZ34" s="5"/>
      <c r="OKA34" s="5"/>
      <c r="OKB34" s="5"/>
      <c r="OKC34" s="5"/>
      <c r="OKD34" s="5"/>
      <c r="OKE34" s="5"/>
      <c r="OKF34" s="5"/>
      <c r="OKG34" s="5"/>
      <c r="OKH34" s="5"/>
      <c r="OKI34" s="5"/>
      <c r="OKJ34" s="5"/>
      <c r="OKK34" s="5"/>
      <c r="OKL34" s="5"/>
      <c r="OKM34" s="5"/>
      <c r="OKN34" s="5"/>
      <c r="OKO34" s="5"/>
      <c r="OKP34" s="5"/>
      <c r="OKQ34" s="5"/>
      <c r="OKR34" s="5"/>
      <c r="OKS34" s="5"/>
      <c r="OKT34" s="5"/>
      <c r="OKU34" s="5"/>
      <c r="OKV34" s="5"/>
      <c r="OKW34" s="5"/>
      <c r="OKX34" s="5"/>
      <c r="OKY34" s="5"/>
      <c r="OKZ34" s="5"/>
      <c r="OLA34" s="5"/>
      <c r="OLB34" s="5"/>
      <c r="OLC34" s="5"/>
      <c r="OLD34" s="5"/>
      <c r="OLE34" s="5"/>
      <c r="OLF34" s="5"/>
      <c r="OLG34" s="5"/>
      <c r="OLH34" s="5"/>
      <c r="OLI34" s="5"/>
      <c r="OLJ34" s="5"/>
      <c r="OLK34" s="5"/>
      <c r="OLL34" s="5"/>
      <c r="OLM34" s="5"/>
      <c r="OLN34" s="5"/>
      <c r="OLO34" s="5"/>
      <c r="OLP34" s="5"/>
      <c r="OLQ34" s="5"/>
      <c r="OLR34" s="5"/>
      <c r="OLS34" s="5"/>
      <c r="OLT34" s="5"/>
      <c r="OLU34" s="5"/>
      <c r="OLV34" s="5"/>
      <c r="OLW34" s="5"/>
      <c r="OLX34" s="5"/>
      <c r="OLY34" s="5"/>
      <c r="OLZ34" s="5"/>
      <c r="OMA34" s="5"/>
      <c r="OMB34" s="5"/>
      <c r="OMC34" s="5"/>
      <c r="OMD34" s="5"/>
      <c r="OME34" s="5"/>
      <c r="OMF34" s="5"/>
      <c r="OMG34" s="5"/>
      <c r="OMH34" s="5"/>
      <c r="OMI34" s="5"/>
      <c r="OMJ34" s="5"/>
      <c r="OMK34" s="5"/>
      <c r="OML34" s="5"/>
      <c r="OMM34" s="5"/>
      <c r="OMN34" s="5"/>
      <c r="OMO34" s="5"/>
      <c r="OMP34" s="5"/>
      <c r="OMQ34" s="5"/>
      <c r="OMR34" s="5"/>
      <c r="OMS34" s="5"/>
      <c r="OMT34" s="5"/>
      <c r="OMU34" s="5"/>
      <c r="OMV34" s="5"/>
      <c r="OMW34" s="5"/>
      <c r="OMX34" s="5"/>
      <c r="OMY34" s="5"/>
      <c r="OMZ34" s="5"/>
      <c r="ONA34" s="5"/>
      <c r="ONB34" s="5"/>
      <c r="ONC34" s="5"/>
      <c r="OND34" s="5"/>
      <c r="ONE34" s="5"/>
      <c r="ONF34" s="5"/>
      <c r="ONG34" s="5"/>
      <c r="ONH34" s="5"/>
      <c r="ONI34" s="5"/>
      <c r="ONJ34" s="5"/>
      <c r="ONK34" s="5"/>
      <c r="ONL34" s="5"/>
      <c r="ONM34" s="5"/>
      <c r="ONN34" s="5"/>
      <c r="ONO34" s="5"/>
      <c r="ONP34" s="5"/>
      <c r="ONQ34" s="5"/>
      <c r="ONR34" s="5"/>
      <c r="ONS34" s="5"/>
      <c r="ONT34" s="5"/>
      <c r="ONU34" s="5"/>
      <c r="ONV34" s="5"/>
      <c r="ONW34" s="5"/>
      <c r="ONX34" s="5"/>
      <c r="ONY34" s="5"/>
      <c r="ONZ34" s="5"/>
      <c r="OOA34" s="5"/>
      <c r="OOB34" s="5"/>
      <c r="OOC34" s="5"/>
      <c r="OOD34" s="5"/>
      <c r="OOE34" s="5"/>
      <c r="OOF34" s="5"/>
      <c r="OOG34" s="5"/>
      <c r="OOH34" s="5"/>
      <c r="OOI34" s="5"/>
      <c r="OOJ34" s="5"/>
      <c r="OOK34" s="5"/>
      <c r="OOL34" s="5"/>
      <c r="OOM34" s="5"/>
      <c r="OON34" s="5"/>
      <c r="OOO34" s="5"/>
      <c r="OOP34" s="5"/>
      <c r="OOQ34" s="5"/>
      <c r="OOR34" s="5"/>
      <c r="OOS34" s="5"/>
      <c r="OOT34" s="5"/>
      <c r="OOU34" s="5"/>
      <c r="OOV34" s="5"/>
      <c r="OOW34" s="5"/>
      <c r="OOX34" s="5"/>
      <c r="OOY34" s="5"/>
      <c r="OOZ34" s="5"/>
      <c r="OPA34" s="5"/>
      <c r="OPB34" s="5"/>
      <c r="OPC34" s="5"/>
      <c r="OPD34" s="5"/>
      <c r="OPE34" s="5"/>
      <c r="OPF34" s="5"/>
      <c r="OPG34" s="5"/>
      <c r="OPH34" s="5"/>
      <c r="OPI34" s="5"/>
      <c r="OPJ34" s="5"/>
      <c r="OPK34" s="5"/>
      <c r="OPL34" s="5"/>
      <c r="OPM34" s="5"/>
      <c r="OPN34" s="5"/>
      <c r="OPO34" s="5"/>
      <c r="OPP34" s="5"/>
      <c r="OPQ34" s="5"/>
      <c r="OPR34" s="5"/>
      <c r="OPS34" s="5"/>
      <c r="OPT34" s="5"/>
      <c r="OPU34" s="5"/>
      <c r="OPV34" s="5"/>
      <c r="OPW34" s="5"/>
      <c r="OPX34" s="5"/>
      <c r="OPY34" s="5"/>
      <c r="OPZ34" s="5"/>
      <c r="OQA34" s="5"/>
      <c r="OQB34" s="5"/>
      <c r="OQC34" s="5"/>
      <c r="OQD34" s="5"/>
      <c r="OQE34" s="5"/>
      <c r="OQF34" s="5"/>
      <c r="OQG34" s="5"/>
      <c r="OQH34" s="5"/>
      <c r="OQI34" s="5"/>
      <c r="OQJ34" s="5"/>
      <c r="OQK34" s="5"/>
      <c r="OQL34" s="5"/>
      <c r="OQM34" s="5"/>
      <c r="OQN34" s="5"/>
      <c r="OQO34" s="5"/>
      <c r="OQP34" s="5"/>
      <c r="OQQ34" s="5"/>
      <c r="OQR34" s="5"/>
      <c r="OQS34" s="5"/>
      <c r="OQT34" s="5"/>
      <c r="OQU34" s="5"/>
      <c r="OQV34" s="5"/>
      <c r="OQW34" s="5"/>
      <c r="OQX34" s="5"/>
      <c r="OQY34" s="5"/>
      <c r="OQZ34" s="5"/>
      <c r="ORA34" s="5"/>
      <c r="ORB34" s="5"/>
      <c r="ORC34" s="5"/>
      <c r="ORD34" s="5"/>
      <c r="ORE34" s="5"/>
      <c r="ORF34" s="5"/>
      <c r="ORG34" s="5"/>
      <c r="ORH34" s="5"/>
      <c r="ORI34" s="5"/>
      <c r="ORJ34" s="5"/>
      <c r="ORK34" s="5"/>
      <c r="ORL34" s="5"/>
      <c r="ORM34" s="5"/>
      <c r="ORN34" s="5"/>
      <c r="ORO34" s="5"/>
      <c r="ORP34" s="5"/>
      <c r="ORQ34" s="5"/>
      <c r="ORR34" s="5"/>
      <c r="ORS34" s="5"/>
      <c r="ORT34" s="5"/>
      <c r="ORU34" s="5"/>
      <c r="ORV34" s="5"/>
      <c r="ORW34" s="5"/>
      <c r="ORX34" s="5"/>
      <c r="ORY34" s="5"/>
      <c r="ORZ34" s="5"/>
      <c r="OSA34" s="5"/>
      <c r="OSB34" s="5"/>
      <c r="OSC34" s="5"/>
      <c r="OSD34" s="5"/>
      <c r="OSE34" s="5"/>
      <c r="OSF34" s="5"/>
      <c r="OSG34" s="5"/>
      <c r="OSH34" s="5"/>
      <c r="OSI34" s="5"/>
      <c r="OSJ34" s="5"/>
      <c r="OSK34" s="5"/>
      <c r="OSL34" s="5"/>
      <c r="OSM34" s="5"/>
      <c r="OSN34" s="5"/>
      <c r="OSO34" s="5"/>
      <c r="OSP34" s="5"/>
      <c r="OSQ34" s="5"/>
      <c r="OSR34" s="5"/>
      <c r="OSS34" s="5"/>
      <c r="OST34" s="5"/>
      <c r="OSU34" s="5"/>
      <c r="OSV34" s="5"/>
      <c r="OSW34" s="5"/>
      <c r="OSX34" s="5"/>
      <c r="OSY34" s="5"/>
      <c r="OSZ34" s="5"/>
      <c r="OTA34" s="5"/>
      <c r="OTB34" s="5"/>
      <c r="OTC34" s="5"/>
      <c r="OTD34" s="5"/>
      <c r="OTE34" s="5"/>
      <c r="OTF34" s="5"/>
      <c r="OTG34" s="5"/>
      <c r="OTH34" s="5"/>
      <c r="OTI34" s="5"/>
      <c r="OTJ34" s="5"/>
      <c r="OTK34" s="5"/>
      <c r="OTL34" s="5"/>
      <c r="OTM34" s="5"/>
      <c r="OTN34" s="5"/>
      <c r="OTO34" s="5"/>
      <c r="OTP34" s="5"/>
      <c r="OTQ34" s="5"/>
      <c r="OTR34" s="5"/>
      <c r="OTS34" s="5"/>
      <c r="OTT34" s="5"/>
      <c r="OTU34" s="5"/>
      <c r="OTV34" s="5"/>
      <c r="OTW34" s="5"/>
      <c r="OTX34" s="5"/>
      <c r="OTY34" s="5"/>
      <c r="OTZ34" s="5"/>
      <c r="OUA34" s="5"/>
      <c r="OUB34" s="5"/>
      <c r="OUC34" s="5"/>
      <c r="OUD34" s="5"/>
      <c r="OUE34" s="5"/>
      <c r="OUF34" s="5"/>
      <c r="OUG34" s="5"/>
      <c r="OUH34" s="5"/>
      <c r="OUI34" s="5"/>
      <c r="OUJ34" s="5"/>
      <c r="OUK34" s="5"/>
      <c r="OUL34" s="5"/>
      <c r="OUM34" s="5"/>
      <c r="OUN34" s="5"/>
      <c r="OUO34" s="5"/>
      <c r="OUP34" s="5"/>
      <c r="OUQ34" s="5"/>
      <c r="OUR34" s="5"/>
      <c r="OUS34" s="5"/>
      <c r="OUT34" s="5"/>
      <c r="OUU34" s="5"/>
      <c r="OUV34" s="5"/>
      <c r="OUW34" s="5"/>
      <c r="OUX34" s="5"/>
      <c r="OUY34" s="5"/>
      <c r="OUZ34" s="5"/>
      <c r="OVA34" s="5"/>
      <c r="OVB34" s="5"/>
      <c r="OVC34" s="5"/>
      <c r="OVD34" s="5"/>
      <c r="OVE34" s="5"/>
      <c r="OVF34" s="5"/>
      <c r="OVG34" s="5"/>
      <c r="OVH34" s="5"/>
      <c r="OVI34" s="5"/>
      <c r="OVJ34" s="5"/>
      <c r="OVK34" s="5"/>
      <c r="OVL34" s="5"/>
      <c r="OVM34" s="5"/>
      <c r="OVN34" s="5"/>
      <c r="OVO34" s="5"/>
      <c r="OVP34" s="5"/>
      <c r="OVQ34" s="5"/>
      <c r="OVR34" s="5"/>
      <c r="OVS34" s="5"/>
      <c r="OVT34" s="5"/>
      <c r="OVU34" s="5"/>
      <c r="OVV34" s="5"/>
      <c r="OVW34" s="5"/>
      <c r="OVX34" s="5"/>
      <c r="OVY34" s="5"/>
      <c r="OVZ34" s="5"/>
      <c r="OWA34" s="5"/>
      <c r="OWB34" s="5"/>
      <c r="OWC34" s="5"/>
      <c r="OWD34" s="5"/>
      <c r="OWE34" s="5"/>
      <c r="OWF34" s="5"/>
      <c r="OWG34" s="5"/>
      <c r="OWH34" s="5"/>
      <c r="OWI34" s="5"/>
      <c r="OWJ34" s="5"/>
      <c r="OWK34" s="5"/>
      <c r="OWL34" s="5"/>
      <c r="OWM34" s="5"/>
      <c r="OWN34" s="5"/>
      <c r="OWO34" s="5"/>
      <c r="OWP34" s="5"/>
      <c r="OWQ34" s="5"/>
      <c r="OWR34" s="5"/>
      <c r="OWS34" s="5"/>
      <c r="OWT34" s="5"/>
      <c r="OWU34" s="5"/>
      <c r="OWV34" s="5"/>
      <c r="OWW34" s="5"/>
      <c r="OWX34" s="5"/>
      <c r="OWY34" s="5"/>
      <c r="OWZ34" s="5"/>
      <c r="OXA34" s="5"/>
      <c r="OXB34" s="5"/>
      <c r="OXC34" s="5"/>
      <c r="OXD34" s="5"/>
      <c r="OXE34" s="5"/>
      <c r="OXF34" s="5"/>
      <c r="OXG34" s="5"/>
      <c r="OXH34" s="5"/>
      <c r="OXI34" s="5"/>
      <c r="OXJ34" s="5"/>
      <c r="OXK34" s="5"/>
      <c r="OXL34" s="5"/>
      <c r="OXM34" s="5"/>
      <c r="OXN34" s="5"/>
      <c r="OXO34" s="5"/>
      <c r="OXP34" s="5"/>
      <c r="OXQ34" s="5"/>
      <c r="OXR34" s="5"/>
      <c r="OXS34" s="5"/>
      <c r="OXT34" s="5"/>
      <c r="OXU34" s="5"/>
      <c r="OXV34" s="5"/>
      <c r="OXW34" s="5"/>
      <c r="OXX34" s="5"/>
      <c r="OXY34" s="5"/>
      <c r="OXZ34" s="5"/>
      <c r="OYA34" s="5"/>
      <c r="OYB34" s="5"/>
      <c r="OYC34" s="5"/>
      <c r="OYD34" s="5"/>
      <c r="OYE34" s="5"/>
      <c r="OYF34" s="5"/>
      <c r="OYG34" s="5"/>
      <c r="OYH34" s="5"/>
      <c r="OYI34" s="5"/>
      <c r="OYJ34" s="5"/>
      <c r="OYK34" s="5"/>
      <c r="OYL34" s="5"/>
      <c r="OYM34" s="5"/>
      <c r="OYN34" s="5"/>
      <c r="OYO34" s="5"/>
      <c r="OYP34" s="5"/>
      <c r="OYQ34" s="5"/>
      <c r="OYR34" s="5"/>
      <c r="OYS34" s="5"/>
      <c r="OYT34" s="5"/>
      <c r="OYU34" s="5"/>
      <c r="OYV34" s="5"/>
      <c r="OYW34" s="5"/>
      <c r="OYX34" s="5"/>
      <c r="OYY34" s="5"/>
      <c r="OYZ34" s="5"/>
      <c r="OZA34" s="5"/>
      <c r="OZB34" s="5"/>
      <c r="OZC34" s="5"/>
      <c r="OZD34" s="5"/>
      <c r="OZE34" s="5"/>
      <c r="OZF34" s="5"/>
      <c r="OZG34" s="5"/>
      <c r="OZH34" s="5"/>
      <c r="OZI34" s="5"/>
      <c r="OZJ34" s="5"/>
      <c r="OZK34" s="5"/>
      <c r="OZL34" s="5"/>
      <c r="OZM34" s="5"/>
      <c r="OZN34" s="5"/>
      <c r="OZO34" s="5"/>
      <c r="OZP34" s="5"/>
      <c r="OZQ34" s="5"/>
      <c r="OZR34" s="5"/>
      <c r="OZS34" s="5"/>
      <c r="OZT34" s="5"/>
      <c r="OZU34" s="5"/>
      <c r="OZV34" s="5"/>
      <c r="OZW34" s="5"/>
      <c r="OZX34" s="5"/>
      <c r="OZY34" s="5"/>
      <c r="OZZ34" s="5"/>
      <c r="PAA34" s="5"/>
      <c r="PAB34" s="5"/>
      <c r="PAC34" s="5"/>
      <c r="PAD34" s="5"/>
      <c r="PAE34" s="5"/>
      <c r="PAF34" s="5"/>
      <c r="PAG34" s="5"/>
      <c r="PAH34" s="5"/>
      <c r="PAI34" s="5"/>
      <c r="PAJ34" s="5"/>
      <c r="PAK34" s="5"/>
      <c r="PAL34" s="5"/>
      <c r="PAM34" s="5"/>
      <c r="PAN34" s="5"/>
      <c r="PAO34" s="5"/>
      <c r="PAP34" s="5"/>
      <c r="PAQ34" s="5"/>
      <c r="PAR34" s="5"/>
      <c r="PAS34" s="5"/>
      <c r="PAT34" s="5"/>
      <c r="PAU34" s="5"/>
      <c r="PAV34" s="5"/>
      <c r="PAW34" s="5"/>
      <c r="PAX34" s="5"/>
      <c r="PAY34" s="5"/>
      <c r="PAZ34" s="5"/>
      <c r="PBA34" s="5"/>
      <c r="PBB34" s="5"/>
      <c r="PBC34" s="5"/>
      <c r="PBD34" s="5"/>
      <c r="PBE34" s="5"/>
      <c r="PBF34" s="5"/>
      <c r="PBG34" s="5"/>
      <c r="PBH34" s="5"/>
      <c r="PBI34" s="5"/>
      <c r="PBJ34" s="5"/>
      <c r="PBK34" s="5"/>
      <c r="PBL34" s="5"/>
      <c r="PBM34" s="5"/>
      <c r="PBN34" s="5"/>
      <c r="PBO34" s="5"/>
      <c r="PBP34" s="5"/>
      <c r="PBQ34" s="5"/>
      <c r="PBR34" s="5"/>
      <c r="PBS34" s="5"/>
      <c r="PBT34" s="5"/>
      <c r="PBU34" s="5"/>
      <c r="PBV34" s="5"/>
      <c r="PBW34" s="5"/>
      <c r="PBX34" s="5"/>
      <c r="PBY34" s="5"/>
      <c r="PBZ34" s="5"/>
      <c r="PCA34" s="5"/>
      <c r="PCB34" s="5"/>
      <c r="PCC34" s="5"/>
      <c r="PCD34" s="5"/>
      <c r="PCE34" s="5"/>
      <c r="PCF34" s="5"/>
      <c r="PCG34" s="5"/>
      <c r="PCH34" s="5"/>
      <c r="PCI34" s="5"/>
      <c r="PCJ34" s="5"/>
      <c r="PCK34" s="5"/>
      <c r="PCL34" s="5"/>
      <c r="PCM34" s="5"/>
      <c r="PCN34" s="5"/>
      <c r="PCO34" s="5"/>
      <c r="PCP34" s="5"/>
      <c r="PCQ34" s="5"/>
      <c r="PCR34" s="5"/>
      <c r="PCS34" s="5"/>
      <c r="PCT34" s="5"/>
      <c r="PCU34" s="5"/>
      <c r="PCV34" s="5"/>
      <c r="PCW34" s="5"/>
      <c r="PCX34" s="5"/>
      <c r="PCY34" s="5"/>
      <c r="PCZ34" s="5"/>
      <c r="PDA34" s="5"/>
      <c r="PDB34" s="5"/>
      <c r="PDC34" s="5"/>
      <c r="PDD34" s="5"/>
      <c r="PDE34" s="5"/>
      <c r="PDF34" s="5"/>
      <c r="PDG34" s="5"/>
      <c r="PDH34" s="5"/>
      <c r="PDI34" s="5"/>
      <c r="PDJ34" s="5"/>
      <c r="PDK34" s="5"/>
      <c r="PDL34" s="5"/>
      <c r="PDM34" s="5"/>
      <c r="PDN34" s="5"/>
      <c r="PDO34" s="5"/>
      <c r="PDP34" s="5"/>
      <c r="PDQ34" s="5"/>
      <c r="PDR34" s="5"/>
      <c r="PDS34" s="5"/>
      <c r="PDT34" s="5"/>
      <c r="PDU34" s="5"/>
      <c r="PDV34" s="5"/>
      <c r="PDW34" s="5"/>
      <c r="PDX34" s="5"/>
      <c r="PDY34" s="5"/>
      <c r="PDZ34" s="5"/>
      <c r="PEA34" s="5"/>
      <c r="PEB34" s="5"/>
      <c r="PEC34" s="5"/>
      <c r="PED34" s="5"/>
      <c r="PEE34" s="5"/>
      <c r="PEF34" s="5"/>
      <c r="PEG34" s="5"/>
      <c r="PEH34" s="5"/>
      <c r="PEI34" s="5"/>
      <c r="PEJ34" s="5"/>
      <c r="PEK34" s="5"/>
      <c r="PEL34" s="5"/>
      <c r="PEM34" s="5"/>
      <c r="PEN34" s="5"/>
      <c r="PEO34" s="5"/>
      <c r="PEP34" s="5"/>
      <c r="PEQ34" s="5"/>
      <c r="PER34" s="5"/>
      <c r="PES34" s="5"/>
      <c r="PET34" s="5"/>
      <c r="PEU34" s="5"/>
      <c r="PEV34" s="5"/>
      <c r="PEW34" s="5"/>
      <c r="PEX34" s="5"/>
      <c r="PEY34" s="5"/>
      <c r="PEZ34" s="5"/>
      <c r="PFA34" s="5"/>
      <c r="PFB34" s="5"/>
      <c r="PFC34" s="5"/>
      <c r="PFD34" s="5"/>
      <c r="PFE34" s="5"/>
      <c r="PFF34" s="5"/>
      <c r="PFG34" s="5"/>
      <c r="PFH34" s="5"/>
      <c r="PFI34" s="5"/>
      <c r="PFJ34" s="5"/>
      <c r="PFK34" s="5"/>
      <c r="PFL34" s="5"/>
      <c r="PFM34" s="5"/>
      <c r="PFN34" s="5"/>
      <c r="PFO34" s="5"/>
      <c r="PFP34" s="5"/>
      <c r="PFQ34" s="5"/>
      <c r="PFR34" s="5"/>
      <c r="PFS34" s="5"/>
      <c r="PFT34" s="5"/>
      <c r="PFU34" s="5"/>
      <c r="PFV34" s="5"/>
      <c r="PFW34" s="5"/>
      <c r="PFX34" s="5"/>
      <c r="PFY34" s="5"/>
      <c r="PFZ34" s="5"/>
      <c r="PGA34" s="5"/>
      <c r="PGB34" s="5"/>
      <c r="PGC34" s="5"/>
      <c r="PGD34" s="5"/>
      <c r="PGE34" s="5"/>
      <c r="PGF34" s="5"/>
      <c r="PGG34" s="5"/>
      <c r="PGH34" s="5"/>
      <c r="PGI34" s="5"/>
      <c r="PGJ34" s="5"/>
      <c r="PGK34" s="5"/>
      <c r="PGL34" s="5"/>
      <c r="PGM34" s="5"/>
      <c r="PGN34" s="5"/>
      <c r="PGO34" s="5"/>
      <c r="PGP34" s="5"/>
      <c r="PGQ34" s="5"/>
      <c r="PGR34" s="5"/>
      <c r="PGS34" s="5"/>
      <c r="PGT34" s="5"/>
      <c r="PGU34" s="5"/>
      <c r="PGV34" s="5"/>
      <c r="PGW34" s="5"/>
      <c r="PGX34" s="5"/>
      <c r="PGY34" s="5"/>
      <c r="PGZ34" s="5"/>
      <c r="PHA34" s="5"/>
      <c r="PHB34" s="5"/>
      <c r="PHC34" s="5"/>
      <c r="PHD34" s="5"/>
      <c r="PHE34" s="5"/>
      <c r="PHF34" s="5"/>
      <c r="PHG34" s="5"/>
      <c r="PHH34" s="5"/>
      <c r="PHI34" s="5"/>
      <c r="PHJ34" s="5"/>
      <c r="PHK34" s="5"/>
      <c r="PHL34" s="5"/>
      <c r="PHM34" s="5"/>
      <c r="PHN34" s="5"/>
      <c r="PHO34" s="5"/>
      <c r="PHP34" s="5"/>
      <c r="PHQ34" s="5"/>
      <c r="PHR34" s="5"/>
      <c r="PHS34" s="5"/>
      <c r="PHT34" s="5"/>
      <c r="PHU34" s="5"/>
      <c r="PHV34" s="5"/>
      <c r="PHW34" s="5"/>
      <c r="PHX34" s="5"/>
      <c r="PHY34" s="5"/>
      <c r="PHZ34" s="5"/>
      <c r="PIA34" s="5"/>
      <c r="PIB34" s="5"/>
      <c r="PIC34" s="5"/>
      <c r="PID34" s="5"/>
      <c r="PIE34" s="5"/>
      <c r="PIF34" s="5"/>
      <c r="PIG34" s="5"/>
      <c r="PIH34" s="5"/>
      <c r="PII34" s="5"/>
      <c r="PIJ34" s="5"/>
      <c r="PIK34" s="5"/>
      <c r="PIL34" s="5"/>
      <c r="PIM34" s="5"/>
      <c r="PIN34" s="5"/>
      <c r="PIO34" s="5"/>
      <c r="PIP34" s="5"/>
      <c r="PIQ34" s="5"/>
      <c r="PIR34" s="5"/>
      <c r="PIS34" s="5"/>
      <c r="PIT34" s="5"/>
      <c r="PIU34" s="5"/>
      <c r="PIV34" s="5"/>
      <c r="PIW34" s="5"/>
      <c r="PIX34" s="5"/>
      <c r="PIY34" s="5"/>
      <c r="PIZ34" s="5"/>
      <c r="PJA34" s="5"/>
      <c r="PJB34" s="5"/>
      <c r="PJC34" s="5"/>
      <c r="PJD34" s="5"/>
      <c r="PJE34" s="5"/>
      <c r="PJF34" s="5"/>
      <c r="PJG34" s="5"/>
      <c r="PJH34" s="5"/>
      <c r="PJI34" s="5"/>
      <c r="PJJ34" s="5"/>
      <c r="PJK34" s="5"/>
      <c r="PJL34" s="5"/>
      <c r="PJM34" s="5"/>
      <c r="PJN34" s="5"/>
      <c r="PJO34" s="5"/>
      <c r="PJP34" s="5"/>
      <c r="PJQ34" s="5"/>
      <c r="PJR34" s="5"/>
      <c r="PJS34" s="5"/>
      <c r="PJT34" s="5"/>
      <c r="PJU34" s="5"/>
      <c r="PJV34" s="5"/>
      <c r="PJW34" s="5"/>
      <c r="PJX34" s="5"/>
      <c r="PJY34" s="5"/>
      <c r="PJZ34" s="5"/>
      <c r="PKA34" s="5"/>
      <c r="PKB34" s="5"/>
      <c r="PKC34" s="5"/>
      <c r="PKD34" s="5"/>
      <c r="PKE34" s="5"/>
      <c r="PKF34" s="5"/>
      <c r="PKG34" s="5"/>
      <c r="PKH34" s="5"/>
      <c r="PKI34" s="5"/>
      <c r="PKJ34" s="5"/>
      <c r="PKK34" s="5"/>
      <c r="PKL34" s="5"/>
      <c r="PKM34" s="5"/>
      <c r="PKN34" s="5"/>
      <c r="PKO34" s="5"/>
      <c r="PKP34" s="5"/>
      <c r="PKQ34" s="5"/>
      <c r="PKR34" s="5"/>
      <c r="PKS34" s="5"/>
      <c r="PKT34" s="5"/>
      <c r="PKU34" s="5"/>
      <c r="PKV34" s="5"/>
      <c r="PKW34" s="5"/>
      <c r="PKX34" s="5"/>
      <c r="PKY34" s="5"/>
      <c r="PKZ34" s="5"/>
      <c r="PLA34" s="5"/>
      <c r="PLB34" s="5"/>
      <c r="PLC34" s="5"/>
      <c r="PLD34" s="5"/>
      <c r="PLE34" s="5"/>
      <c r="PLF34" s="5"/>
      <c r="PLG34" s="5"/>
      <c r="PLH34" s="5"/>
      <c r="PLI34" s="5"/>
      <c r="PLJ34" s="5"/>
      <c r="PLK34" s="5"/>
      <c r="PLL34" s="5"/>
      <c r="PLM34" s="5"/>
      <c r="PLN34" s="5"/>
      <c r="PLO34" s="5"/>
      <c r="PLP34" s="5"/>
      <c r="PLQ34" s="5"/>
      <c r="PLR34" s="5"/>
      <c r="PLS34" s="5"/>
      <c r="PLT34" s="5"/>
      <c r="PLU34" s="5"/>
      <c r="PLV34" s="5"/>
      <c r="PLW34" s="5"/>
      <c r="PLX34" s="5"/>
      <c r="PLY34" s="5"/>
      <c r="PLZ34" s="5"/>
      <c r="PMA34" s="5"/>
      <c r="PMB34" s="5"/>
      <c r="PMC34" s="5"/>
      <c r="PMD34" s="5"/>
      <c r="PME34" s="5"/>
      <c r="PMF34" s="5"/>
      <c r="PMG34" s="5"/>
      <c r="PMH34" s="5"/>
      <c r="PMI34" s="5"/>
      <c r="PMJ34" s="5"/>
      <c r="PMK34" s="5"/>
      <c r="PML34" s="5"/>
      <c r="PMM34" s="5"/>
      <c r="PMN34" s="5"/>
      <c r="PMO34" s="5"/>
      <c r="PMP34" s="5"/>
      <c r="PMQ34" s="5"/>
      <c r="PMR34" s="5"/>
      <c r="PMS34" s="5"/>
      <c r="PMT34" s="5"/>
      <c r="PMU34" s="5"/>
      <c r="PMV34" s="5"/>
      <c r="PMW34" s="5"/>
      <c r="PMX34" s="5"/>
      <c r="PMY34" s="5"/>
      <c r="PMZ34" s="5"/>
      <c r="PNA34" s="5"/>
      <c r="PNB34" s="5"/>
      <c r="PNC34" s="5"/>
      <c r="PND34" s="5"/>
      <c r="PNE34" s="5"/>
      <c r="PNF34" s="5"/>
      <c r="PNG34" s="5"/>
      <c r="PNH34" s="5"/>
      <c r="PNI34" s="5"/>
      <c r="PNJ34" s="5"/>
      <c r="PNK34" s="5"/>
      <c r="PNL34" s="5"/>
      <c r="PNM34" s="5"/>
      <c r="PNN34" s="5"/>
      <c r="PNO34" s="5"/>
      <c r="PNP34" s="5"/>
      <c r="PNQ34" s="5"/>
      <c r="PNR34" s="5"/>
      <c r="PNS34" s="5"/>
      <c r="PNT34" s="5"/>
      <c r="PNU34" s="5"/>
      <c r="PNV34" s="5"/>
      <c r="PNW34" s="5"/>
      <c r="PNX34" s="5"/>
      <c r="PNY34" s="5"/>
      <c r="PNZ34" s="5"/>
      <c r="POA34" s="5"/>
      <c r="POB34" s="5"/>
      <c r="POC34" s="5"/>
      <c r="POD34" s="5"/>
      <c r="POE34" s="5"/>
      <c r="POF34" s="5"/>
      <c r="POG34" s="5"/>
      <c r="POH34" s="5"/>
      <c r="POI34" s="5"/>
      <c r="POJ34" s="5"/>
      <c r="POK34" s="5"/>
      <c r="POL34" s="5"/>
      <c r="POM34" s="5"/>
      <c r="PON34" s="5"/>
      <c r="POO34" s="5"/>
      <c r="POP34" s="5"/>
      <c r="POQ34" s="5"/>
      <c r="POR34" s="5"/>
      <c r="POS34" s="5"/>
      <c r="POT34" s="5"/>
      <c r="POU34" s="5"/>
      <c r="POV34" s="5"/>
      <c r="POW34" s="5"/>
      <c r="POX34" s="5"/>
      <c r="POY34" s="5"/>
      <c r="POZ34" s="5"/>
      <c r="PPA34" s="5"/>
      <c r="PPB34" s="5"/>
      <c r="PPC34" s="5"/>
      <c r="PPD34" s="5"/>
      <c r="PPE34" s="5"/>
      <c r="PPF34" s="5"/>
      <c r="PPG34" s="5"/>
      <c r="PPH34" s="5"/>
      <c r="PPI34" s="5"/>
      <c r="PPJ34" s="5"/>
      <c r="PPK34" s="5"/>
      <c r="PPL34" s="5"/>
      <c r="PPM34" s="5"/>
      <c r="PPN34" s="5"/>
      <c r="PPO34" s="5"/>
      <c r="PPP34" s="5"/>
      <c r="PPQ34" s="5"/>
      <c r="PPR34" s="5"/>
      <c r="PPS34" s="5"/>
      <c r="PPT34" s="5"/>
      <c r="PPU34" s="5"/>
      <c r="PPV34" s="5"/>
      <c r="PPW34" s="5"/>
      <c r="PPX34" s="5"/>
      <c r="PPY34" s="5"/>
      <c r="PPZ34" s="5"/>
      <c r="PQA34" s="5"/>
      <c r="PQB34" s="5"/>
      <c r="PQC34" s="5"/>
      <c r="PQD34" s="5"/>
      <c r="PQE34" s="5"/>
      <c r="PQF34" s="5"/>
      <c r="PQG34" s="5"/>
      <c r="PQH34" s="5"/>
      <c r="PQI34" s="5"/>
      <c r="PQJ34" s="5"/>
      <c r="PQK34" s="5"/>
      <c r="PQL34" s="5"/>
      <c r="PQM34" s="5"/>
      <c r="PQN34" s="5"/>
      <c r="PQO34" s="5"/>
      <c r="PQP34" s="5"/>
      <c r="PQQ34" s="5"/>
      <c r="PQR34" s="5"/>
      <c r="PQS34" s="5"/>
      <c r="PQT34" s="5"/>
      <c r="PQU34" s="5"/>
      <c r="PQV34" s="5"/>
      <c r="PQW34" s="5"/>
      <c r="PQX34" s="5"/>
      <c r="PQY34" s="5"/>
      <c r="PQZ34" s="5"/>
      <c r="PRA34" s="5"/>
      <c r="PRB34" s="5"/>
      <c r="PRC34" s="5"/>
      <c r="PRD34" s="5"/>
      <c r="PRE34" s="5"/>
      <c r="PRF34" s="5"/>
      <c r="PRG34" s="5"/>
      <c r="PRH34" s="5"/>
      <c r="PRI34" s="5"/>
      <c r="PRJ34" s="5"/>
      <c r="PRK34" s="5"/>
      <c r="PRL34" s="5"/>
      <c r="PRM34" s="5"/>
      <c r="PRN34" s="5"/>
      <c r="PRO34" s="5"/>
      <c r="PRP34" s="5"/>
      <c r="PRQ34" s="5"/>
      <c r="PRR34" s="5"/>
      <c r="PRS34" s="5"/>
      <c r="PRT34" s="5"/>
      <c r="PRU34" s="5"/>
      <c r="PRV34" s="5"/>
      <c r="PRW34" s="5"/>
      <c r="PRX34" s="5"/>
      <c r="PRY34" s="5"/>
      <c r="PRZ34" s="5"/>
      <c r="PSA34" s="5"/>
      <c r="PSB34" s="5"/>
      <c r="PSC34" s="5"/>
      <c r="PSD34" s="5"/>
      <c r="PSE34" s="5"/>
      <c r="PSF34" s="5"/>
      <c r="PSG34" s="5"/>
      <c r="PSH34" s="5"/>
      <c r="PSI34" s="5"/>
      <c r="PSJ34" s="5"/>
      <c r="PSK34" s="5"/>
      <c r="PSL34" s="5"/>
      <c r="PSM34" s="5"/>
      <c r="PSN34" s="5"/>
      <c r="PSO34" s="5"/>
      <c r="PSP34" s="5"/>
      <c r="PSQ34" s="5"/>
      <c r="PSR34" s="5"/>
      <c r="PSS34" s="5"/>
      <c r="PST34" s="5"/>
      <c r="PSU34" s="5"/>
      <c r="PSV34" s="5"/>
      <c r="PSW34" s="5"/>
      <c r="PSX34" s="5"/>
      <c r="PSY34" s="5"/>
      <c r="PSZ34" s="5"/>
      <c r="PTA34" s="5"/>
      <c r="PTB34" s="5"/>
      <c r="PTC34" s="5"/>
      <c r="PTD34" s="5"/>
      <c r="PTE34" s="5"/>
      <c r="PTF34" s="5"/>
      <c r="PTG34" s="5"/>
      <c r="PTH34" s="5"/>
      <c r="PTI34" s="5"/>
      <c r="PTJ34" s="5"/>
      <c r="PTK34" s="5"/>
      <c r="PTL34" s="5"/>
      <c r="PTM34" s="5"/>
      <c r="PTN34" s="5"/>
      <c r="PTO34" s="5"/>
      <c r="PTP34" s="5"/>
      <c r="PTQ34" s="5"/>
      <c r="PTR34" s="5"/>
      <c r="PTS34" s="5"/>
      <c r="PTT34" s="5"/>
      <c r="PTU34" s="5"/>
      <c r="PTV34" s="5"/>
      <c r="PTW34" s="5"/>
      <c r="PTX34" s="5"/>
      <c r="PTY34" s="5"/>
      <c r="PTZ34" s="5"/>
      <c r="PUA34" s="5"/>
      <c r="PUB34" s="5"/>
      <c r="PUC34" s="5"/>
      <c r="PUD34" s="5"/>
      <c r="PUE34" s="5"/>
      <c r="PUF34" s="5"/>
      <c r="PUG34" s="5"/>
      <c r="PUH34" s="5"/>
      <c r="PUI34" s="5"/>
      <c r="PUJ34" s="5"/>
      <c r="PUK34" s="5"/>
      <c r="PUL34" s="5"/>
      <c r="PUM34" s="5"/>
      <c r="PUN34" s="5"/>
      <c r="PUO34" s="5"/>
      <c r="PUP34" s="5"/>
      <c r="PUQ34" s="5"/>
      <c r="PUR34" s="5"/>
      <c r="PUS34" s="5"/>
      <c r="PUT34" s="5"/>
      <c r="PUU34" s="5"/>
      <c r="PUV34" s="5"/>
      <c r="PUW34" s="5"/>
      <c r="PUX34" s="5"/>
      <c r="PUY34" s="5"/>
      <c r="PUZ34" s="5"/>
      <c r="PVA34" s="5"/>
      <c r="PVB34" s="5"/>
      <c r="PVC34" s="5"/>
      <c r="PVD34" s="5"/>
      <c r="PVE34" s="5"/>
      <c r="PVF34" s="5"/>
      <c r="PVG34" s="5"/>
      <c r="PVH34" s="5"/>
      <c r="PVI34" s="5"/>
      <c r="PVJ34" s="5"/>
      <c r="PVK34" s="5"/>
      <c r="PVL34" s="5"/>
      <c r="PVM34" s="5"/>
      <c r="PVN34" s="5"/>
      <c r="PVO34" s="5"/>
      <c r="PVP34" s="5"/>
      <c r="PVQ34" s="5"/>
      <c r="PVR34" s="5"/>
      <c r="PVS34" s="5"/>
      <c r="PVT34" s="5"/>
      <c r="PVU34" s="5"/>
      <c r="PVV34" s="5"/>
      <c r="PVW34" s="5"/>
      <c r="PVX34" s="5"/>
      <c r="PVY34" s="5"/>
      <c r="PVZ34" s="5"/>
      <c r="PWA34" s="5"/>
      <c r="PWB34" s="5"/>
      <c r="PWC34" s="5"/>
      <c r="PWD34" s="5"/>
      <c r="PWE34" s="5"/>
      <c r="PWF34" s="5"/>
      <c r="PWG34" s="5"/>
      <c r="PWH34" s="5"/>
      <c r="PWI34" s="5"/>
      <c r="PWJ34" s="5"/>
      <c r="PWK34" s="5"/>
      <c r="PWL34" s="5"/>
      <c r="PWM34" s="5"/>
      <c r="PWN34" s="5"/>
      <c r="PWO34" s="5"/>
      <c r="PWP34" s="5"/>
      <c r="PWQ34" s="5"/>
      <c r="PWR34" s="5"/>
      <c r="PWS34" s="5"/>
      <c r="PWT34" s="5"/>
      <c r="PWU34" s="5"/>
      <c r="PWV34" s="5"/>
      <c r="PWW34" s="5"/>
      <c r="PWX34" s="5"/>
      <c r="PWY34" s="5"/>
      <c r="PWZ34" s="5"/>
      <c r="PXA34" s="5"/>
      <c r="PXB34" s="5"/>
      <c r="PXC34" s="5"/>
      <c r="PXD34" s="5"/>
      <c r="PXE34" s="5"/>
      <c r="PXF34" s="5"/>
      <c r="PXG34" s="5"/>
      <c r="PXH34" s="5"/>
      <c r="PXI34" s="5"/>
      <c r="PXJ34" s="5"/>
      <c r="PXK34" s="5"/>
      <c r="PXL34" s="5"/>
      <c r="PXM34" s="5"/>
      <c r="PXN34" s="5"/>
      <c r="PXO34" s="5"/>
      <c r="PXP34" s="5"/>
      <c r="PXQ34" s="5"/>
      <c r="PXR34" s="5"/>
      <c r="PXS34" s="5"/>
      <c r="PXT34" s="5"/>
      <c r="PXU34" s="5"/>
      <c r="PXV34" s="5"/>
      <c r="PXW34" s="5"/>
      <c r="PXX34" s="5"/>
      <c r="PXY34" s="5"/>
      <c r="PXZ34" s="5"/>
      <c r="PYA34" s="5"/>
      <c r="PYB34" s="5"/>
      <c r="PYC34" s="5"/>
      <c r="PYD34" s="5"/>
      <c r="PYE34" s="5"/>
      <c r="PYF34" s="5"/>
      <c r="PYG34" s="5"/>
      <c r="PYH34" s="5"/>
      <c r="PYI34" s="5"/>
      <c r="PYJ34" s="5"/>
      <c r="PYK34" s="5"/>
      <c r="PYL34" s="5"/>
      <c r="PYM34" s="5"/>
      <c r="PYN34" s="5"/>
      <c r="PYO34" s="5"/>
      <c r="PYP34" s="5"/>
      <c r="PYQ34" s="5"/>
      <c r="PYR34" s="5"/>
      <c r="PYS34" s="5"/>
      <c r="PYT34" s="5"/>
      <c r="PYU34" s="5"/>
      <c r="PYV34" s="5"/>
      <c r="PYW34" s="5"/>
      <c r="PYX34" s="5"/>
      <c r="PYY34" s="5"/>
      <c r="PYZ34" s="5"/>
      <c r="PZA34" s="5"/>
      <c r="PZB34" s="5"/>
      <c r="PZC34" s="5"/>
      <c r="PZD34" s="5"/>
      <c r="PZE34" s="5"/>
      <c r="PZF34" s="5"/>
      <c r="PZG34" s="5"/>
      <c r="PZH34" s="5"/>
      <c r="PZI34" s="5"/>
      <c r="PZJ34" s="5"/>
      <c r="PZK34" s="5"/>
      <c r="PZL34" s="5"/>
      <c r="PZM34" s="5"/>
      <c r="PZN34" s="5"/>
      <c r="PZO34" s="5"/>
      <c r="PZP34" s="5"/>
      <c r="PZQ34" s="5"/>
      <c r="PZR34" s="5"/>
      <c r="PZS34" s="5"/>
      <c r="PZT34" s="5"/>
      <c r="PZU34" s="5"/>
      <c r="PZV34" s="5"/>
      <c r="PZW34" s="5"/>
      <c r="PZX34" s="5"/>
      <c r="PZY34" s="5"/>
      <c r="PZZ34" s="5"/>
      <c r="QAA34" s="5"/>
      <c r="QAB34" s="5"/>
      <c r="QAC34" s="5"/>
      <c r="QAD34" s="5"/>
      <c r="QAE34" s="5"/>
      <c r="QAF34" s="5"/>
      <c r="QAG34" s="5"/>
      <c r="QAH34" s="5"/>
      <c r="QAI34" s="5"/>
      <c r="QAJ34" s="5"/>
      <c r="QAK34" s="5"/>
      <c r="QAL34" s="5"/>
      <c r="QAM34" s="5"/>
      <c r="QAN34" s="5"/>
      <c r="QAO34" s="5"/>
      <c r="QAP34" s="5"/>
      <c r="QAQ34" s="5"/>
      <c r="QAR34" s="5"/>
      <c r="QAS34" s="5"/>
      <c r="QAT34" s="5"/>
      <c r="QAU34" s="5"/>
      <c r="QAV34" s="5"/>
      <c r="QAW34" s="5"/>
      <c r="QAX34" s="5"/>
      <c r="QAY34" s="5"/>
      <c r="QAZ34" s="5"/>
      <c r="QBA34" s="5"/>
      <c r="QBB34" s="5"/>
      <c r="QBC34" s="5"/>
      <c r="QBD34" s="5"/>
      <c r="QBE34" s="5"/>
      <c r="QBF34" s="5"/>
      <c r="QBG34" s="5"/>
      <c r="QBH34" s="5"/>
      <c r="QBI34" s="5"/>
      <c r="QBJ34" s="5"/>
      <c r="QBK34" s="5"/>
      <c r="QBL34" s="5"/>
      <c r="QBM34" s="5"/>
      <c r="QBN34" s="5"/>
      <c r="QBO34" s="5"/>
      <c r="QBP34" s="5"/>
      <c r="QBQ34" s="5"/>
      <c r="QBR34" s="5"/>
      <c r="QBS34" s="5"/>
      <c r="QBT34" s="5"/>
      <c r="QBU34" s="5"/>
      <c r="QBV34" s="5"/>
      <c r="QBW34" s="5"/>
      <c r="QBX34" s="5"/>
      <c r="QBY34" s="5"/>
      <c r="QBZ34" s="5"/>
      <c r="QCA34" s="5"/>
      <c r="QCB34" s="5"/>
      <c r="QCC34" s="5"/>
      <c r="QCD34" s="5"/>
      <c r="QCE34" s="5"/>
      <c r="QCF34" s="5"/>
      <c r="QCG34" s="5"/>
      <c r="QCH34" s="5"/>
      <c r="QCI34" s="5"/>
      <c r="QCJ34" s="5"/>
      <c r="QCK34" s="5"/>
      <c r="QCL34" s="5"/>
      <c r="QCM34" s="5"/>
      <c r="QCN34" s="5"/>
      <c r="QCO34" s="5"/>
      <c r="QCP34" s="5"/>
      <c r="QCQ34" s="5"/>
      <c r="QCR34" s="5"/>
      <c r="QCS34" s="5"/>
      <c r="QCT34" s="5"/>
      <c r="QCU34" s="5"/>
      <c r="QCV34" s="5"/>
      <c r="QCW34" s="5"/>
      <c r="QCX34" s="5"/>
      <c r="QCY34" s="5"/>
      <c r="QCZ34" s="5"/>
      <c r="QDA34" s="5"/>
      <c r="QDB34" s="5"/>
      <c r="QDC34" s="5"/>
      <c r="QDD34" s="5"/>
      <c r="QDE34" s="5"/>
      <c r="QDF34" s="5"/>
      <c r="QDG34" s="5"/>
      <c r="QDH34" s="5"/>
      <c r="QDI34" s="5"/>
      <c r="QDJ34" s="5"/>
      <c r="QDK34" s="5"/>
      <c r="QDL34" s="5"/>
      <c r="QDM34" s="5"/>
      <c r="QDN34" s="5"/>
      <c r="QDO34" s="5"/>
      <c r="QDP34" s="5"/>
      <c r="QDQ34" s="5"/>
      <c r="QDR34" s="5"/>
      <c r="QDS34" s="5"/>
      <c r="QDT34" s="5"/>
      <c r="QDU34" s="5"/>
      <c r="QDV34" s="5"/>
      <c r="QDW34" s="5"/>
      <c r="QDX34" s="5"/>
      <c r="QDY34" s="5"/>
      <c r="QDZ34" s="5"/>
      <c r="QEA34" s="5"/>
      <c r="QEB34" s="5"/>
      <c r="QEC34" s="5"/>
      <c r="QED34" s="5"/>
      <c r="QEE34" s="5"/>
      <c r="QEF34" s="5"/>
      <c r="QEG34" s="5"/>
      <c r="QEH34" s="5"/>
      <c r="QEI34" s="5"/>
      <c r="QEJ34" s="5"/>
      <c r="QEK34" s="5"/>
      <c r="QEL34" s="5"/>
      <c r="QEM34" s="5"/>
      <c r="QEN34" s="5"/>
      <c r="QEO34" s="5"/>
      <c r="QEP34" s="5"/>
      <c r="QEQ34" s="5"/>
      <c r="QER34" s="5"/>
      <c r="QES34" s="5"/>
      <c r="QET34" s="5"/>
      <c r="QEU34" s="5"/>
      <c r="QEV34" s="5"/>
      <c r="QEW34" s="5"/>
      <c r="QEX34" s="5"/>
      <c r="QEY34" s="5"/>
      <c r="QEZ34" s="5"/>
      <c r="QFA34" s="5"/>
      <c r="QFB34" s="5"/>
      <c r="QFC34" s="5"/>
      <c r="QFD34" s="5"/>
      <c r="QFE34" s="5"/>
      <c r="QFF34" s="5"/>
      <c r="QFG34" s="5"/>
      <c r="QFH34" s="5"/>
      <c r="QFI34" s="5"/>
      <c r="QFJ34" s="5"/>
      <c r="QFK34" s="5"/>
      <c r="QFL34" s="5"/>
      <c r="QFM34" s="5"/>
      <c r="QFN34" s="5"/>
      <c r="QFO34" s="5"/>
      <c r="QFP34" s="5"/>
      <c r="QFQ34" s="5"/>
      <c r="QFR34" s="5"/>
      <c r="QFS34" s="5"/>
      <c r="QFT34" s="5"/>
      <c r="QFU34" s="5"/>
      <c r="QFV34" s="5"/>
      <c r="QFW34" s="5"/>
      <c r="QFX34" s="5"/>
      <c r="QFY34" s="5"/>
      <c r="QFZ34" s="5"/>
      <c r="QGA34" s="5"/>
      <c r="QGB34" s="5"/>
      <c r="QGC34" s="5"/>
      <c r="QGD34" s="5"/>
      <c r="QGE34" s="5"/>
      <c r="QGF34" s="5"/>
      <c r="QGG34" s="5"/>
      <c r="QGH34" s="5"/>
      <c r="QGI34" s="5"/>
      <c r="QGJ34" s="5"/>
      <c r="QGK34" s="5"/>
      <c r="QGL34" s="5"/>
      <c r="QGM34" s="5"/>
      <c r="QGN34" s="5"/>
      <c r="QGO34" s="5"/>
      <c r="QGP34" s="5"/>
      <c r="QGQ34" s="5"/>
      <c r="QGR34" s="5"/>
      <c r="QGS34" s="5"/>
      <c r="QGT34" s="5"/>
      <c r="QGU34" s="5"/>
      <c r="QGV34" s="5"/>
      <c r="QGW34" s="5"/>
      <c r="QGX34" s="5"/>
      <c r="QGY34" s="5"/>
      <c r="QGZ34" s="5"/>
      <c r="QHA34" s="5"/>
      <c r="QHB34" s="5"/>
      <c r="QHC34" s="5"/>
      <c r="QHD34" s="5"/>
      <c r="QHE34" s="5"/>
      <c r="QHF34" s="5"/>
      <c r="QHG34" s="5"/>
      <c r="QHH34" s="5"/>
      <c r="QHI34" s="5"/>
      <c r="QHJ34" s="5"/>
      <c r="QHK34" s="5"/>
      <c r="QHL34" s="5"/>
      <c r="QHM34" s="5"/>
      <c r="QHN34" s="5"/>
      <c r="QHO34" s="5"/>
      <c r="QHP34" s="5"/>
      <c r="QHQ34" s="5"/>
      <c r="QHR34" s="5"/>
      <c r="QHS34" s="5"/>
      <c r="QHT34" s="5"/>
      <c r="QHU34" s="5"/>
      <c r="QHV34" s="5"/>
      <c r="QHW34" s="5"/>
      <c r="QHX34" s="5"/>
      <c r="QHY34" s="5"/>
      <c r="QHZ34" s="5"/>
      <c r="QIA34" s="5"/>
      <c r="QIB34" s="5"/>
      <c r="QIC34" s="5"/>
      <c r="QID34" s="5"/>
      <c r="QIE34" s="5"/>
      <c r="QIF34" s="5"/>
      <c r="QIG34" s="5"/>
      <c r="QIH34" s="5"/>
      <c r="QII34" s="5"/>
      <c r="QIJ34" s="5"/>
      <c r="QIK34" s="5"/>
      <c r="QIL34" s="5"/>
      <c r="QIM34" s="5"/>
      <c r="QIN34" s="5"/>
      <c r="QIO34" s="5"/>
      <c r="QIP34" s="5"/>
      <c r="QIQ34" s="5"/>
      <c r="QIR34" s="5"/>
      <c r="QIS34" s="5"/>
      <c r="QIT34" s="5"/>
      <c r="QIU34" s="5"/>
      <c r="QIV34" s="5"/>
      <c r="QIW34" s="5"/>
      <c r="QIX34" s="5"/>
      <c r="QIY34" s="5"/>
      <c r="QIZ34" s="5"/>
      <c r="QJA34" s="5"/>
      <c r="QJB34" s="5"/>
      <c r="QJC34" s="5"/>
      <c r="QJD34" s="5"/>
      <c r="QJE34" s="5"/>
      <c r="QJF34" s="5"/>
      <c r="QJG34" s="5"/>
      <c r="QJH34" s="5"/>
      <c r="QJI34" s="5"/>
      <c r="QJJ34" s="5"/>
      <c r="QJK34" s="5"/>
      <c r="QJL34" s="5"/>
      <c r="QJM34" s="5"/>
      <c r="QJN34" s="5"/>
      <c r="QJO34" s="5"/>
      <c r="QJP34" s="5"/>
      <c r="QJQ34" s="5"/>
      <c r="QJR34" s="5"/>
      <c r="QJS34" s="5"/>
      <c r="QJT34" s="5"/>
      <c r="QJU34" s="5"/>
      <c r="QJV34" s="5"/>
      <c r="QJW34" s="5"/>
      <c r="QJX34" s="5"/>
      <c r="QJY34" s="5"/>
      <c r="QJZ34" s="5"/>
      <c r="QKA34" s="5"/>
      <c r="QKB34" s="5"/>
      <c r="QKC34" s="5"/>
      <c r="QKD34" s="5"/>
      <c r="QKE34" s="5"/>
      <c r="QKF34" s="5"/>
      <c r="QKG34" s="5"/>
      <c r="QKH34" s="5"/>
      <c r="QKI34" s="5"/>
      <c r="QKJ34" s="5"/>
      <c r="QKK34" s="5"/>
      <c r="QKL34" s="5"/>
      <c r="QKM34" s="5"/>
      <c r="QKN34" s="5"/>
      <c r="QKO34" s="5"/>
      <c r="QKP34" s="5"/>
      <c r="QKQ34" s="5"/>
      <c r="QKR34" s="5"/>
      <c r="QKS34" s="5"/>
      <c r="QKT34" s="5"/>
      <c r="QKU34" s="5"/>
      <c r="QKV34" s="5"/>
      <c r="QKW34" s="5"/>
      <c r="QKX34" s="5"/>
      <c r="QKY34" s="5"/>
      <c r="QKZ34" s="5"/>
      <c r="QLA34" s="5"/>
      <c r="QLB34" s="5"/>
      <c r="QLC34" s="5"/>
      <c r="QLD34" s="5"/>
      <c r="QLE34" s="5"/>
      <c r="QLF34" s="5"/>
      <c r="QLG34" s="5"/>
      <c r="QLH34" s="5"/>
      <c r="QLI34" s="5"/>
      <c r="QLJ34" s="5"/>
      <c r="QLK34" s="5"/>
      <c r="QLL34" s="5"/>
      <c r="QLM34" s="5"/>
      <c r="QLN34" s="5"/>
      <c r="QLO34" s="5"/>
      <c r="QLP34" s="5"/>
      <c r="QLQ34" s="5"/>
      <c r="QLR34" s="5"/>
      <c r="QLS34" s="5"/>
      <c r="QLT34" s="5"/>
      <c r="QLU34" s="5"/>
      <c r="QLV34" s="5"/>
      <c r="QLW34" s="5"/>
      <c r="QLX34" s="5"/>
      <c r="QLY34" s="5"/>
      <c r="QLZ34" s="5"/>
      <c r="QMA34" s="5"/>
      <c r="QMB34" s="5"/>
      <c r="QMC34" s="5"/>
      <c r="QMD34" s="5"/>
      <c r="QME34" s="5"/>
      <c r="QMF34" s="5"/>
      <c r="QMG34" s="5"/>
      <c r="QMH34" s="5"/>
      <c r="QMI34" s="5"/>
      <c r="QMJ34" s="5"/>
      <c r="QMK34" s="5"/>
      <c r="QML34" s="5"/>
      <c r="QMM34" s="5"/>
      <c r="QMN34" s="5"/>
      <c r="QMO34" s="5"/>
      <c r="QMP34" s="5"/>
      <c r="QMQ34" s="5"/>
      <c r="QMR34" s="5"/>
      <c r="QMS34" s="5"/>
      <c r="QMT34" s="5"/>
      <c r="QMU34" s="5"/>
      <c r="QMV34" s="5"/>
      <c r="QMW34" s="5"/>
      <c r="QMX34" s="5"/>
      <c r="QMY34" s="5"/>
      <c r="QMZ34" s="5"/>
      <c r="QNA34" s="5"/>
      <c r="QNB34" s="5"/>
      <c r="QNC34" s="5"/>
      <c r="QND34" s="5"/>
      <c r="QNE34" s="5"/>
      <c r="QNF34" s="5"/>
      <c r="QNG34" s="5"/>
      <c r="QNH34" s="5"/>
      <c r="QNI34" s="5"/>
      <c r="QNJ34" s="5"/>
      <c r="QNK34" s="5"/>
      <c r="QNL34" s="5"/>
      <c r="QNM34" s="5"/>
      <c r="QNN34" s="5"/>
      <c r="QNO34" s="5"/>
      <c r="QNP34" s="5"/>
      <c r="QNQ34" s="5"/>
      <c r="QNR34" s="5"/>
      <c r="QNS34" s="5"/>
      <c r="QNT34" s="5"/>
      <c r="QNU34" s="5"/>
      <c r="QNV34" s="5"/>
      <c r="QNW34" s="5"/>
      <c r="QNX34" s="5"/>
      <c r="QNY34" s="5"/>
      <c r="QNZ34" s="5"/>
      <c r="QOA34" s="5"/>
      <c r="QOB34" s="5"/>
      <c r="QOC34" s="5"/>
      <c r="QOD34" s="5"/>
      <c r="QOE34" s="5"/>
      <c r="QOF34" s="5"/>
      <c r="QOG34" s="5"/>
      <c r="QOH34" s="5"/>
      <c r="QOI34" s="5"/>
      <c r="QOJ34" s="5"/>
      <c r="QOK34" s="5"/>
      <c r="QOL34" s="5"/>
      <c r="QOM34" s="5"/>
      <c r="QON34" s="5"/>
      <c r="QOO34" s="5"/>
      <c r="QOP34" s="5"/>
      <c r="QOQ34" s="5"/>
      <c r="QOR34" s="5"/>
      <c r="QOS34" s="5"/>
      <c r="QOT34" s="5"/>
      <c r="QOU34" s="5"/>
      <c r="QOV34" s="5"/>
      <c r="QOW34" s="5"/>
      <c r="QOX34" s="5"/>
      <c r="QOY34" s="5"/>
      <c r="QOZ34" s="5"/>
      <c r="QPA34" s="5"/>
      <c r="QPB34" s="5"/>
      <c r="QPC34" s="5"/>
      <c r="QPD34" s="5"/>
      <c r="QPE34" s="5"/>
      <c r="QPF34" s="5"/>
      <c r="QPG34" s="5"/>
      <c r="QPH34" s="5"/>
      <c r="QPI34" s="5"/>
      <c r="QPJ34" s="5"/>
      <c r="QPK34" s="5"/>
      <c r="QPL34" s="5"/>
      <c r="QPM34" s="5"/>
      <c r="QPN34" s="5"/>
      <c r="QPO34" s="5"/>
      <c r="QPP34" s="5"/>
      <c r="QPQ34" s="5"/>
      <c r="QPR34" s="5"/>
      <c r="QPS34" s="5"/>
      <c r="QPT34" s="5"/>
      <c r="QPU34" s="5"/>
      <c r="QPV34" s="5"/>
      <c r="QPW34" s="5"/>
      <c r="QPX34" s="5"/>
      <c r="QPY34" s="5"/>
      <c r="QPZ34" s="5"/>
      <c r="QQA34" s="5"/>
      <c r="QQB34" s="5"/>
      <c r="QQC34" s="5"/>
      <c r="QQD34" s="5"/>
      <c r="QQE34" s="5"/>
      <c r="QQF34" s="5"/>
      <c r="QQG34" s="5"/>
      <c r="QQH34" s="5"/>
      <c r="QQI34" s="5"/>
      <c r="QQJ34" s="5"/>
      <c r="QQK34" s="5"/>
      <c r="QQL34" s="5"/>
      <c r="QQM34" s="5"/>
      <c r="QQN34" s="5"/>
      <c r="QQO34" s="5"/>
      <c r="QQP34" s="5"/>
      <c r="QQQ34" s="5"/>
      <c r="QQR34" s="5"/>
      <c r="QQS34" s="5"/>
      <c r="QQT34" s="5"/>
      <c r="QQU34" s="5"/>
      <c r="QQV34" s="5"/>
      <c r="QQW34" s="5"/>
      <c r="QQX34" s="5"/>
      <c r="QQY34" s="5"/>
      <c r="QQZ34" s="5"/>
      <c r="QRA34" s="5"/>
      <c r="QRB34" s="5"/>
      <c r="QRC34" s="5"/>
      <c r="QRD34" s="5"/>
      <c r="QRE34" s="5"/>
      <c r="QRF34" s="5"/>
      <c r="QRG34" s="5"/>
      <c r="QRH34" s="5"/>
      <c r="QRI34" s="5"/>
      <c r="QRJ34" s="5"/>
      <c r="QRK34" s="5"/>
      <c r="QRL34" s="5"/>
      <c r="QRM34" s="5"/>
      <c r="QRN34" s="5"/>
      <c r="QRO34" s="5"/>
      <c r="QRP34" s="5"/>
      <c r="QRQ34" s="5"/>
      <c r="QRR34" s="5"/>
      <c r="QRS34" s="5"/>
      <c r="QRT34" s="5"/>
      <c r="QRU34" s="5"/>
      <c r="QRV34" s="5"/>
      <c r="QRW34" s="5"/>
      <c r="QRX34" s="5"/>
      <c r="QRY34" s="5"/>
      <c r="QRZ34" s="5"/>
      <c r="QSA34" s="5"/>
      <c r="QSB34" s="5"/>
      <c r="QSC34" s="5"/>
      <c r="QSD34" s="5"/>
      <c r="QSE34" s="5"/>
      <c r="QSF34" s="5"/>
      <c r="QSG34" s="5"/>
      <c r="QSH34" s="5"/>
      <c r="QSI34" s="5"/>
      <c r="QSJ34" s="5"/>
      <c r="QSK34" s="5"/>
      <c r="QSL34" s="5"/>
      <c r="QSM34" s="5"/>
      <c r="QSN34" s="5"/>
      <c r="QSO34" s="5"/>
      <c r="QSP34" s="5"/>
      <c r="QSQ34" s="5"/>
      <c r="QSR34" s="5"/>
      <c r="QSS34" s="5"/>
      <c r="QST34" s="5"/>
      <c r="QSU34" s="5"/>
      <c r="QSV34" s="5"/>
      <c r="QSW34" s="5"/>
      <c r="QSX34" s="5"/>
      <c r="QSY34" s="5"/>
      <c r="QSZ34" s="5"/>
      <c r="QTA34" s="5"/>
      <c r="QTB34" s="5"/>
      <c r="QTC34" s="5"/>
      <c r="QTD34" s="5"/>
      <c r="QTE34" s="5"/>
      <c r="QTF34" s="5"/>
      <c r="QTG34" s="5"/>
      <c r="QTH34" s="5"/>
      <c r="QTI34" s="5"/>
      <c r="QTJ34" s="5"/>
      <c r="QTK34" s="5"/>
      <c r="QTL34" s="5"/>
      <c r="QTM34" s="5"/>
      <c r="QTN34" s="5"/>
      <c r="QTO34" s="5"/>
      <c r="QTP34" s="5"/>
      <c r="QTQ34" s="5"/>
      <c r="QTR34" s="5"/>
      <c r="QTS34" s="5"/>
      <c r="QTT34" s="5"/>
      <c r="QTU34" s="5"/>
      <c r="QTV34" s="5"/>
      <c r="QTW34" s="5"/>
      <c r="QTX34" s="5"/>
      <c r="QTY34" s="5"/>
      <c r="QTZ34" s="5"/>
      <c r="QUA34" s="5"/>
      <c r="QUB34" s="5"/>
      <c r="QUC34" s="5"/>
      <c r="QUD34" s="5"/>
      <c r="QUE34" s="5"/>
      <c r="QUF34" s="5"/>
      <c r="QUG34" s="5"/>
      <c r="QUH34" s="5"/>
      <c r="QUI34" s="5"/>
      <c r="QUJ34" s="5"/>
      <c r="QUK34" s="5"/>
      <c r="QUL34" s="5"/>
      <c r="QUM34" s="5"/>
      <c r="QUN34" s="5"/>
      <c r="QUO34" s="5"/>
      <c r="QUP34" s="5"/>
      <c r="QUQ34" s="5"/>
      <c r="QUR34" s="5"/>
      <c r="QUS34" s="5"/>
      <c r="QUT34" s="5"/>
      <c r="QUU34" s="5"/>
      <c r="QUV34" s="5"/>
      <c r="QUW34" s="5"/>
      <c r="QUX34" s="5"/>
      <c r="QUY34" s="5"/>
      <c r="QUZ34" s="5"/>
      <c r="QVA34" s="5"/>
      <c r="QVB34" s="5"/>
      <c r="QVC34" s="5"/>
      <c r="QVD34" s="5"/>
      <c r="QVE34" s="5"/>
      <c r="QVF34" s="5"/>
      <c r="QVG34" s="5"/>
      <c r="QVH34" s="5"/>
      <c r="QVI34" s="5"/>
      <c r="QVJ34" s="5"/>
      <c r="QVK34" s="5"/>
      <c r="QVL34" s="5"/>
      <c r="QVM34" s="5"/>
      <c r="QVN34" s="5"/>
      <c r="QVO34" s="5"/>
      <c r="QVP34" s="5"/>
      <c r="QVQ34" s="5"/>
      <c r="QVR34" s="5"/>
      <c r="QVS34" s="5"/>
      <c r="QVT34" s="5"/>
      <c r="QVU34" s="5"/>
      <c r="QVV34" s="5"/>
      <c r="QVW34" s="5"/>
      <c r="QVX34" s="5"/>
      <c r="QVY34" s="5"/>
      <c r="QVZ34" s="5"/>
      <c r="QWA34" s="5"/>
      <c r="QWB34" s="5"/>
      <c r="QWC34" s="5"/>
      <c r="QWD34" s="5"/>
      <c r="QWE34" s="5"/>
      <c r="QWF34" s="5"/>
      <c r="QWG34" s="5"/>
      <c r="QWH34" s="5"/>
      <c r="QWI34" s="5"/>
      <c r="QWJ34" s="5"/>
      <c r="QWK34" s="5"/>
      <c r="QWL34" s="5"/>
      <c r="QWM34" s="5"/>
      <c r="QWN34" s="5"/>
      <c r="QWO34" s="5"/>
      <c r="QWP34" s="5"/>
      <c r="QWQ34" s="5"/>
      <c r="QWR34" s="5"/>
      <c r="QWS34" s="5"/>
      <c r="QWT34" s="5"/>
      <c r="QWU34" s="5"/>
      <c r="QWV34" s="5"/>
      <c r="QWW34" s="5"/>
      <c r="QWX34" s="5"/>
      <c r="QWY34" s="5"/>
      <c r="QWZ34" s="5"/>
      <c r="QXA34" s="5"/>
      <c r="QXB34" s="5"/>
      <c r="QXC34" s="5"/>
      <c r="QXD34" s="5"/>
      <c r="QXE34" s="5"/>
      <c r="QXF34" s="5"/>
      <c r="QXG34" s="5"/>
      <c r="QXH34" s="5"/>
      <c r="QXI34" s="5"/>
      <c r="QXJ34" s="5"/>
      <c r="QXK34" s="5"/>
      <c r="QXL34" s="5"/>
      <c r="QXM34" s="5"/>
      <c r="QXN34" s="5"/>
      <c r="QXO34" s="5"/>
      <c r="QXP34" s="5"/>
      <c r="QXQ34" s="5"/>
      <c r="QXR34" s="5"/>
      <c r="QXS34" s="5"/>
      <c r="QXT34" s="5"/>
      <c r="QXU34" s="5"/>
      <c r="QXV34" s="5"/>
      <c r="QXW34" s="5"/>
      <c r="QXX34" s="5"/>
      <c r="QXY34" s="5"/>
      <c r="QXZ34" s="5"/>
      <c r="QYA34" s="5"/>
      <c r="QYB34" s="5"/>
      <c r="QYC34" s="5"/>
      <c r="QYD34" s="5"/>
      <c r="QYE34" s="5"/>
      <c r="QYF34" s="5"/>
      <c r="QYG34" s="5"/>
      <c r="QYH34" s="5"/>
      <c r="QYI34" s="5"/>
      <c r="QYJ34" s="5"/>
      <c r="QYK34" s="5"/>
      <c r="QYL34" s="5"/>
      <c r="QYM34" s="5"/>
      <c r="QYN34" s="5"/>
      <c r="QYO34" s="5"/>
      <c r="QYP34" s="5"/>
      <c r="QYQ34" s="5"/>
      <c r="QYR34" s="5"/>
      <c r="QYS34" s="5"/>
      <c r="QYT34" s="5"/>
      <c r="QYU34" s="5"/>
      <c r="QYV34" s="5"/>
      <c r="QYW34" s="5"/>
      <c r="QYX34" s="5"/>
      <c r="QYY34" s="5"/>
      <c r="QYZ34" s="5"/>
      <c r="QZA34" s="5"/>
      <c r="QZB34" s="5"/>
      <c r="QZC34" s="5"/>
      <c r="QZD34" s="5"/>
      <c r="QZE34" s="5"/>
      <c r="QZF34" s="5"/>
      <c r="QZG34" s="5"/>
      <c r="QZH34" s="5"/>
      <c r="QZI34" s="5"/>
      <c r="QZJ34" s="5"/>
      <c r="QZK34" s="5"/>
      <c r="QZL34" s="5"/>
      <c r="QZM34" s="5"/>
      <c r="QZN34" s="5"/>
      <c r="QZO34" s="5"/>
      <c r="QZP34" s="5"/>
      <c r="QZQ34" s="5"/>
      <c r="QZR34" s="5"/>
      <c r="QZS34" s="5"/>
      <c r="QZT34" s="5"/>
      <c r="QZU34" s="5"/>
      <c r="QZV34" s="5"/>
      <c r="QZW34" s="5"/>
      <c r="QZX34" s="5"/>
      <c r="QZY34" s="5"/>
      <c r="QZZ34" s="5"/>
      <c r="RAA34" s="5"/>
      <c r="RAB34" s="5"/>
      <c r="RAC34" s="5"/>
      <c r="RAD34" s="5"/>
      <c r="RAE34" s="5"/>
      <c r="RAF34" s="5"/>
      <c r="RAG34" s="5"/>
      <c r="RAH34" s="5"/>
      <c r="RAI34" s="5"/>
      <c r="RAJ34" s="5"/>
      <c r="RAK34" s="5"/>
      <c r="RAL34" s="5"/>
      <c r="RAM34" s="5"/>
      <c r="RAN34" s="5"/>
      <c r="RAO34" s="5"/>
      <c r="RAP34" s="5"/>
      <c r="RAQ34" s="5"/>
      <c r="RAR34" s="5"/>
      <c r="RAS34" s="5"/>
      <c r="RAT34" s="5"/>
      <c r="RAU34" s="5"/>
      <c r="RAV34" s="5"/>
      <c r="RAW34" s="5"/>
      <c r="RAX34" s="5"/>
      <c r="RAY34" s="5"/>
      <c r="RAZ34" s="5"/>
      <c r="RBA34" s="5"/>
      <c r="RBB34" s="5"/>
      <c r="RBC34" s="5"/>
      <c r="RBD34" s="5"/>
      <c r="RBE34" s="5"/>
      <c r="RBF34" s="5"/>
      <c r="RBG34" s="5"/>
      <c r="RBH34" s="5"/>
      <c r="RBI34" s="5"/>
      <c r="RBJ34" s="5"/>
      <c r="RBK34" s="5"/>
      <c r="RBL34" s="5"/>
      <c r="RBM34" s="5"/>
      <c r="RBN34" s="5"/>
      <c r="RBO34" s="5"/>
      <c r="RBP34" s="5"/>
      <c r="RBQ34" s="5"/>
      <c r="RBR34" s="5"/>
      <c r="RBS34" s="5"/>
      <c r="RBT34" s="5"/>
      <c r="RBU34" s="5"/>
      <c r="RBV34" s="5"/>
      <c r="RBW34" s="5"/>
      <c r="RBX34" s="5"/>
      <c r="RBY34" s="5"/>
      <c r="RBZ34" s="5"/>
      <c r="RCA34" s="5"/>
      <c r="RCB34" s="5"/>
      <c r="RCC34" s="5"/>
      <c r="RCD34" s="5"/>
      <c r="RCE34" s="5"/>
      <c r="RCF34" s="5"/>
      <c r="RCG34" s="5"/>
      <c r="RCH34" s="5"/>
      <c r="RCI34" s="5"/>
      <c r="RCJ34" s="5"/>
      <c r="RCK34" s="5"/>
      <c r="RCL34" s="5"/>
      <c r="RCM34" s="5"/>
      <c r="RCN34" s="5"/>
      <c r="RCO34" s="5"/>
      <c r="RCP34" s="5"/>
      <c r="RCQ34" s="5"/>
      <c r="RCR34" s="5"/>
      <c r="RCS34" s="5"/>
      <c r="RCT34" s="5"/>
      <c r="RCU34" s="5"/>
      <c r="RCV34" s="5"/>
      <c r="RCW34" s="5"/>
      <c r="RCX34" s="5"/>
      <c r="RCY34" s="5"/>
      <c r="RCZ34" s="5"/>
      <c r="RDA34" s="5"/>
      <c r="RDB34" s="5"/>
      <c r="RDC34" s="5"/>
      <c r="RDD34" s="5"/>
      <c r="RDE34" s="5"/>
      <c r="RDF34" s="5"/>
      <c r="RDG34" s="5"/>
      <c r="RDH34" s="5"/>
      <c r="RDI34" s="5"/>
      <c r="RDJ34" s="5"/>
      <c r="RDK34" s="5"/>
      <c r="RDL34" s="5"/>
      <c r="RDM34" s="5"/>
      <c r="RDN34" s="5"/>
      <c r="RDO34" s="5"/>
      <c r="RDP34" s="5"/>
      <c r="RDQ34" s="5"/>
      <c r="RDR34" s="5"/>
      <c r="RDS34" s="5"/>
      <c r="RDT34" s="5"/>
      <c r="RDU34" s="5"/>
      <c r="RDV34" s="5"/>
      <c r="RDW34" s="5"/>
      <c r="RDX34" s="5"/>
      <c r="RDY34" s="5"/>
      <c r="RDZ34" s="5"/>
      <c r="REA34" s="5"/>
      <c r="REB34" s="5"/>
      <c r="REC34" s="5"/>
      <c r="RED34" s="5"/>
      <c r="REE34" s="5"/>
      <c r="REF34" s="5"/>
      <c r="REG34" s="5"/>
      <c r="REH34" s="5"/>
      <c r="REI34" s="5"/>
      <c r="REJ34" s="5"/>
      <c r="REK34" s="5"/>
      <c r="REL34" s="5"/>
      <c r="REM34" s="5"/>
      <c r="REN34" s="5"/>
      <c r="REO34" s="5"/>
      <c r="REP34" s="5"/>
      <c r="REQ34" s="5"/>
      <c r="RER34" s="5"/>
      <c r="RES34" s="5"/>
      <c r="RET34" s="5"/>
      <c r="REU34" s="5"/>
      <c r="REV34" s="5"/>
      <c r="REW34" s="5"/>
      <c r="REX34" s="5"/>
      <c r="REY34" s="5"/>
      <c r="REZ34" s="5"/>
      <c r="RFA34" s="5"/>
      <c r="RFB34" s="5"/>
      <c r="RFC34" s="5"/>
      <c r="RFD34" s="5"/>
      <c r="RFE34" s="5"/>
      <c r="RFF34" s="5"/>
      <c r="RFG34" s="5"/>
      <c r="RFH34" s="5"/>
      <c r="RFI34" s="5"/>
      <c r="RFJ34" s="5"/>
      <c r="RFK34" s="5"/>
      <c r="RFL34" s="5"/>
      <c r="RFM34" s="5"/>
      <c r="RFN34" s="5"/>
      <c r="RFO34" s="5"/>
      <c r="RFP34" s="5"/>
      <c r="RFQ34" s="5"/>
      <c r="RFR34" s="5"/>
      <c r="RFS34" s="5"/>
      <c r="RFT34" s="5"/>
      <c r="RFU34" s="5"/>
      <c r="RFV34" s="5"/>
      <c r="RFW34" s="5"/>
      <c r="RFX34" s="5"/>
      <c r="RFY34" s="5"/>
      <c r="RFZ34" s="5"/>
      <c r="RGA34" s="5"/>
      <c r="RGB34" s="5"/>
      <c r="RGC34" s="5"/>
      <c r="RGD34" s="5"/>
      <c r="RGE34" s="5"/>
      <c r="RGF34" s="5"/>
      <c r="RGG34" s="5"/>
      <c r="RGH34" s="5"/>
      <c r="RGI34" s="5"/>
      <c r="RGJ34" s="5"/>
      <c r="RGK34" s="5"/>
      <c r="RGL34" s="5"/>
      <c r="RGM34" s="5"/>
      <c r="RGN34" s="5"/>
      <c r="RGO34" s="5"/>
      <c r="RGP34" s="5"/>
      <c r="RGQ34" s="5"/>
      <c r="RGR34" s="5"/>
      <c r="RGS34" s="5"/>
      <c r="RGT34" s="5"/>
      <c r="RGU34" s="5"/>
      <c r="RGV34" s="5"/>
      <c r="RGW34" s="5"/>
      <c r="RGX34" s="5"/>
      <c r="RGY34" s="5"/>
      <c r="RGZ34" s="5"/>
      <c r="RHA34" s="5"/>
      <c r="RHB34" s="5"/>
      <c r="RHC34" s="5"/>
      <c r="RHD34" s="5"/>
      <c r="RHE34" s="5"/>
      <c r="RHF34" s="5"/>
      <c r="RHG34" s="5"/>
      <c r="RHH34" s="5"/>
      <c r="RHI34" s="5"/>
      <c r="RHJ34" s="5"/>
      <c r="RHK34" s="5"/>
      <c r="RHL34" s="5"/>
      <c r="RHM34" s="5"/>
      <c r="RHN34" s="5"/>
      <c r="RHO34" s="5"/>
      <c r="RHP34" s="5"/>
      <c r="RHQ34" s="5"/>
      <c r="RHR34" s="5"/>
      <c r="RHS34" s="5"/>
      <c r="RHT34" s="5"/>
      <c r="RHU34" s="5"/>
      <c r="RHV34" s="5"/>
      <c r="RHW34" s="5"/>
      <c r="RHX34" s="5"/>
      <c r="RHY34" s="5"/>
      <c r="RHZ34" s="5"/>
      <c r="RIA34" s="5"/>
      <c r="RIB34" s="5"/>
      <c r="RIC34" s="5"/>
      <c r="RID34" s="5"/>
      <c r="RIE34" s="5"/>
      <c r="RIF34" s="5"/>
      <c r="RIG34" s="5"/>
      <c r="RIH34" s="5"/>
      <c r="RII34" s="5"/>
      <c r="RIJ34" s="5"/>
      <c r="RIK34" s="5"/>
      <c r="RIL34" s="5"/>
      <c r="RIM34" s="5"/>
      <c r="RIN34" s="5"/>
      <c r="RIO34" s="5"/>
      <c r="RIP34" s="5"/>
      <c r="RIQ34" s="5"/>
      <c r="RIR34" s="5"/>
      <c r="RIS34" s="5"/>
      <c r="RIT34" s="5"/>
      <c r="RIU34" s="5"/>
      <c r="RIV34" s="5"/>
      <c r="RIW34" s="5"/>
      <c r="RIX34" s="5"/>
      <c r="RIY34" s="5"/>
      <c r="RIZ34" s="5"/>
      <c r="RJA34" s="5"/>
      <c r="RJB34" s="5"/>
      <c r="RJC34" s="5"/>
      <c r="RJD34" s="5"/>
      <c r="RJE34" s="5"/>
      <c r="RJF34" s="5"/>
      <c r="RJG34" s="5"/>
      <c r="RJH34" s="5"/>
      <c r="RJI34" s="5"/>
      <c r="RJJ34" s="5"/>
      <c r="RJK34" s="5"/>
      <c r="RJL34" s="5"/>
      <c r="RJM34" s="5"/>
      <c r="RJN34" s="5"/>
      <c r="RJO34" s="5"/>
      <c r="RJP34" s="5"/>
      <c r="RJQ34" s="5"/>
      <c r="RJR34" s="5"/>
      <c r="RJS34" s="5"/>
      <c r="RJT34" s="5"/>
      <c r="RJU34" s="5"/>
      <c r="RJV34" s="5"/>
      <c r="RJW34" s="5"/>
      <c r="RJX34" s="5"/>
      <c r="RJY34" s="5"/>
      <c r="RJZ34" s="5"/>
      <c r="RKA34" s="5"/>
      <c r="RKB34" s="5"/>
      <c r="RKC34" s="5"/>
      <c r="RKD34" s="5"/>
      <c r="RKE34" s="5"/>
      <c r="RKF34" s="5"/>
      <c r="RKG34" s="5"/>
      <c r="RKH34" s="5"/>
      <c r="RKI34" s="5"/>
      <c r="RKJ34" s="5"/>
      <c r="RKK34" s="5"/>
      <c r="RKL34" s="5"/>
      <c r="RKM34" s="5"/>
      <c r="RKN34" s="5"/>
      <c r="RKO34" s="5"/>
      <c r="RKP34" s="5"/>
      <c r="RKQ34" s="5"/>
      <c r="RKR34" s="5"/>
      <c r="RKS34" s="5"/>
      <c r="RKT34" s="5"/>
      <c r="RKU34" s="5"/>
      <c r="RKV34" s="5"/>
      <c r="RKW34" s="5"/>
      <c r="RKX34" s="5"/>
      <c r="RKY34" s="5"/>
      <c r="RKZ34" s="5"/>
      <c r="RLA34" s="5"/>
      <c r="RLB34" s="5"/>
      <c r="RLC34" s="5"/>
      <c r="RLD34" s="5"/>
      <c r="RLE34" s="5"/>
      <c r="RLF34" s="5"/>
      <c r="RLG34" s="5"/>
      <c r="RLH34" s="5"/>
      <c r="RLI34" s="5"/>
      <c r="RLJ34" s="5"/>
      <c r="RLK34" s="5"/>
      <c r="RLL34" s="5"/>
      <c r="RLM34" s="5"/>
      <c r="RLN34" s="5"/>
      <c r="RLO34" s="5"/>
      <c r="RLP34" s="5"/>
      <c r="RLQ34" s="5"/>
      <c r="RLR34" s="5"/>
      <c r="RLS34" s="5"/>
      <c r="RLT34" s="5"/>
      <c r="RLU34" s="5"/>
      <c r="RLV34" s="5"/>
      <c r="RLW34" s="5"/>
      <c r="RLX34" s="5"/>
      <c r="RLY34" s="5"/>
      <c r="RLZ34" s="5"/>
      <c r="RMA34" s="5"/>
      <c r="RMB34" s="5"/>
      <c r="RMC34" s="5"/>
      <c r="RMD34" s="5"/>
      <c r="RME34" s="5"/>
      <c r="RMF34" s="5"/>
      <c r="RMG34" s="5"/>
      <c r="RMH34" s="5"/>
      <c r="RMI34" s="5"/>
      <c r="RMJ34" s="5"/>
      <c r="RMK34" s="5"/>
      <c r="RML34" s="5"/>
      <c r="RMM34" s="5"/>
      <c r="RMN34" s="5"/>
      <c r="RMO34" s="5"/>
      <c r="RMP34" s="5"/>
      <c r="RMQ34" s="5"/>
      <c r="RMR34" s="5"/>
      <c r="RMS34" s="5"/>
      <c r="RMT34" s="5"/>
      <c r="RMU34" s="5"/>
      <c r="RMV34" s="5"/>
      <c r="RMW34" s="5"/>
      <c r="RMX34" s="5"/>
      <c r="RMY34" s="5"/>
      <c r="RMZ34" s="5"/>
      <c r="RNA34" s="5"/>
      <c r="RNB34" s="5"/>
      <c r="RNC34" s="5"/>
      <c r="RND34" s="5"/>
      <c r="RNE34" s="5"/>
      <c r="RNF34" s="5"/>
      <c r="RNG34" s="5"/>
      <c r="RNH34" s="5"/>
      <c r="RNI34" s="5"/>
      <c r="RNJ34" s="5"/>
      <c r="RNK34" s="5"/>
      <c r="RNL34" s="5"/>
      <c r="RNM34" s="5"/>
      <c r="RNN34" s="5"/>
      <c r="RNO34" s="5"/>
      <c r="RNP34" s="5"/>
      <c r="RNQ34" s="5"/>
      <c r="RNR34" s="5"/>
      <c r="RNS34" s="5"/>
      <c r="RNT34" s="5"/>
      <c r="RNU34" s="5"/>
      <c r="RNV34" s="5"/>
      <c r="RNW34" s="5"/>
      <c r="RNX34" s="5"/>
      <c r="RNY34" s="5"/>
      <c r="RNZ34" s="5"/>
      <c r="ROA34" s="5"/>
      <c r="ROB34" s="5"/>
      <c r="ROC34" s="5"/>
      <c r="ROD34" s="5"/>
      <c r="ROE34" s="5"/>
      <c r="ROF34" s="5"/>
      <c r="ROG34" s="5"/>
      <c r="ROH34" s="5"/>
      <c r="ROI34" s="5"/>
      <c r="ROJ34" s="5"/>
      <c r="ROK34" s="5"/>
      <c r="ROL34" s="5"/>
      <c r="ROM34" s="5"/>
      <c r="RON34" s="5"/>
      <c r="ROO34" s="5"/>
      <c r="ROP34" s="5"/>
      <c r="ROQ34" s="5"/>
      <c r="ROR34" s="5"/>
      <c r="ROS34" s="5"/>
      <c r="ROT34" s="5"/>
      <c r="ROU34" s="5"/>
      <c r="ROV34" s="5"/>
      <c r="ROW34" s="5"/>
      <c r="ROX34" s="5"/>
      <c r="ROY34" s="5"/>
      <c r="ROZ34" s="5"/>
      <c r="RPA34" s="5"/>
      <c r="RPB34" s="5"/>
      <c r="RPC34" s="5"/>
      <c r="RPD34" s="5"/>
      <c r="RPE34" s="5"/>
      <c r="RPF34" s="5"/>
      <c r="RPG34" s="5"/>
      <c r="RPH34" s="5"/>
      <c r="RPI34" s="5"/>
      <c r="RPJ34" s="5"/>
      <c r="RPK34" s="5"/>
      <c r="RPL34" s="5"/>
      <c r="RPM34" s="5"/>
      <c r="RPN34" s="5"/>
      <c r="RPO34" s="5"/>
      <c r="RPP34" s="5"/>
      <c r="RPQ34" s="5"/>
      <c r="RPR34" s="5"/>
      <c r="RPS34" s="5"/>
      <c r="RPT34" s="5"/>
      <c r="RPU34" s="5"/>
      <c r="RPV34" s="5"/>
      <c r="RPW34" s="5"/>
      <c r="RPX34" s="5"/>
      <c r="RPY34" s="5"/>
      <c r="RPZ34" s="5"/>
      <c r="RQA34" s="5"/>
      <c r="RQB34" s="5"/>
      <c r="RQC34" s="5"/>
      <c r="RQD34" s="5"/>
      <c r="RQE34" s="5"/>
      <c r="RQF34" s="5"/>
      <c r="RQG34" s="5"/>
      <c r="RQH34" s="5"/>
      <c r="RQI34" s="5"/>
      <c r="RQJ34" s="5"/>
      <c r="RQK34" s="5"/>
      <c r="RQL34" s="5"/>
      <c r="RQM34" s="5"/>
      <c r="RQN34" s="5"/>
      <c r="RQO34" s="5"/>
      <c r="RQP34" s="5"/>
      <c r="RQQ34" s="5"/>
      <c r="RQR34" s="5"/>
      <c r="RQS34" s="5"/>
      <c r="RQT34" s="5"/>
      <c r="RQU34" s="5"/>
      <c r="RQV34" s="5"/>
      <c r="RQW34" s="5"/>
      <c r="RQX34" s="5"/>
      <c r="RQY34" s="5"/>
      <c r="RQZ34" s="5"/>
      <c r="RRA34" s="5"/>
      <c r="RRB34" s="5"/>
      <c r="RRC34" s="5"/>
      <c r="RRD34" s="5"/>
      <c r="RRE34" s="5"/>
      <c r="RRF34" s="5"/>
      <c r="RRG34" s="5"/>
      <c r="RRH34" s="5"/>
      <c r="RRI34" s="5"/>
      <c r="RRJ34" s="5"/>
      <c r="RRK34" s="5"/>
      <c r="RRL34" s="5"/>
      <c r="RRM34" s="5"/>
      <c r="RRN34" s="5"/>
      <c r="RRO34" s="5"/>
      <c r="RRP34" s="5"/>
      <c r="RRQ34" s="5"/>
      <c r="RRR34" s="5"/>
      <c r="RRS34" s="5"/>
      <c r="RRT34" s="5"/>
      <c r="RRU34" s="5"/>
      <c r="RRV34" s="5"/>
      <c r="RRW34" s="5"/>
      <c r="RRX34" s="5"/>
      <c r="RRY34" s="5"/>
      <c r="RRZ34" s="5"/>
      <c r="RSA34" s="5"/>
      <c r="RSB34" s="5"/>
      <c r="RSC34" s="5"/>
      <c r="RSD34" s="5"/>
      <c r="RSE34" s="5"/>
      <c r="RSF34" s="5"/>
      <c r="RSG34" s="5"/>
      <c r="RSH34" s="5"/>
      <c r="RSI34" s="5"/>
      <c r="RSJ34" s="5"/>
      <c r="RSK34" s="5"/>
      <c r="RSL34" s="5"/>
      <c r="RSM34" s="5"/>
      <c r="RSN34" s="5"/>
      <c r="RSO34" s="5"/>
      <c r="RSP34" s="5"/>
      <c r="RSQ34" s="5"/>
      <c r="RSR34" s="5"/>
      <c r="RSS34" s="5"/>
      <c r="RST34" s="5"/>
      <c r="RSU34" s="5"/>
      <c r="RSV34" s="5"/>
      <c r="RSW34" s="5"/>
      <c r="RSX34" s="5"/>
      <c r="RSY34" s="5"/>
      <c r="RSZ34" s="5"/>
      <c r="RTA34" s="5"/>
      <c r="RTB34" s="5"/>
      <c r="RTC34" s="5"/>
      <c r="RTD34" s="5"/>
      <c r="RTE34" s="5"/>
      <c r="RTF34" s="5"/>
      <c r="RTG34" s="5"/>
      <c r="RTH34" s="5"/>
      <c r="RTI34" s="5"/>
      <c r="RTJ34" s="5"/>
      <c r="RTK34" s="5"/>
      <c r="RTL34" s="5"/>
      <c r="RTM34" s="5"/>
      <c r="RTN34" s="5"/>
      <c r="RTO34" s="5"/>
      <c r="RTP34" s="5"/>
      <c r="RTQ34" s="5"/>
      <c r="RTR34" s="5"/>
      <c r="RTS34" s="5"/>
      <c r="RTT34" s="5"/>
      <c r="RTU34" s="5"/>
      <c r="RTV34" s="5"/>
      <c r="RTW34" s="5"/>
      <c r="RTX34" s="5"/>
      <c r="RTY34" s="5"/>
      <c r="RTZ34" s="5"/>
      <c r="RUA34" s="5"/>
      <c r="RUB34" s="5"/>
      <c r="RUC34" s="5"/>
      <c r="RUD34" s="5"/>
      <c r="RUE34" s="5"/>
      <c r="RUF34" s="5"/>
      <c r="RUG34" s="5"/>
      <c r="RUH34" s="5"/>
      <c r="RUI34" s="5"/>
      <c r="RUJ34" s="5"/>
      <c r="RUK34" s="5"/>
      <c r="RUL34" s="5"/>
      <c r="RUM34" s="5"/>
      <c r="RUN34" s="5"/>
      <c r="RUO34" s="5"/>
      <c r="RUP34" s="5"/>
      <c r="RUQ34" s="5"/>
      <c r="RUR34" s="5"/>
      <c r="RUS34" s="5"/>
      <c r="RUT34" s="5"/>
      <c r="RUU34" s="5"/>
      <c r="RUV34" s="5"/>
      <c r="RUW34" s="5"/>
      <c r="RUX34" s="5"/>
      <c r="RUY34" s="5"/>
      <c r="RUZ34" s="5"/>
      <c r="RVA34" s="5"/>
      <c r="RVB34" s="5"/>
      <c r="RVC34" s="5"/>
      <c r="RVD34" s="5"/>
      <c r="RVE34" s="5"/>
      <c r="RVF34" s="5"/>
      <c r="RVG34" s="5"/>
      <c r="RVH34" s="5"/>
      <c r="RVI34" s="5"/>
      <c r="RVJ34" s="5"/>
      <c r="RVK34" s="5"/>
      <c r="RVL34" s="5"/>
      <c r="RVM34" s="5"/>
      <c r="RVN34" s="5"/>
      <c r="RVO34" s="5"/>
      <c r="RVP34" s="5"/>
      <c r="RVQ34" s="5"/>
      <c r="RVR34" s="5"/>
      <c r="RVS34" s="5"/>
      <c r="RVT34" s="5"/>
      <c r="RVU34" s="5"/>
      <c r="RVV34" s="5"/>
      <c r="RVW34" s="5"/>
      <c r="RVX34" s="5"/>
      <c r="RVY34" s="5"/>
      <c r="RVZ34" s="5"/>
      <c r="RWA34" s="5"/>
      <c r="RWB34" s="5"/>
      <c r="RWC34" s="5"/>
      <c r="RWD34" s="5"/>
      <c r="RWE34" s="5"/>
      <c r="RWF34" s="5"/>
      <c r="RWG34" s="5"/>
      <c r="RWH34" s="5"/>
      <c r="RWI34" s="5"/>
      <c r="RWJ34" s="5"/>
      <c r="RWK34" s="5"/>
      <c r="RWL34" s="5"/>
      <c r="RWM34" s="5"/>
      <c r="RWN34" s="5"/>
      <c r="RWO34" s="5"/>
      <c r="RWP34" s="5"/>
      <c r="RWQ34" s="5"/>
      <c r="RWR34" s="5"/>
      <c r="RWS34" s="5"/>
      <c r="RWT34" s="5"/>
      <c r="RWU34" s="5"/>
      <c r="RWV34" s="5"/>
      <c r="RWW34" s="5"/>
      <c r="RWX34" s="5"/>
      <c r="RWY34" s="5"/>
      <c r="RWZ34" s="5"/>
      <c r="RXA34" s="5"/>
      <c r="RXB34" s="5"/>
      <c r="RXC34" s="5"/>
      <c r="RXD34" s="5"/>
      <c r="RXE34" s="5"/>
      <c r="RXF34" s="5"/>
      <c r="RXG34" s="5"/>
      <c r="RXH34" s="5"/>
      <c r="RXI34" s="5"/>
      <c r="RXJ34" s="5"/>
      <c r="RXK34" s="5"/>
      <c r="RXL34" s="5"/>
      <c r="RXM34" s="5"/>
      <c r="RXN34" s="5"/>
      <c r="RXO34" s="5"/>
      <c r="RXP34" s="5"/>
      <c r="RXQ34" s="5"/>
      <c r="RXR34" s="5"/>
      <c r="RXS34" s="5"/>
      <c r="RXT34" s="5"/>
      <c r="RXU34" s="5"/>
      <c r="RXV34" s="5"/>
      <c r="RXW34" s="5"/>
      <c r="RXX34" s="5"/>
      <c r="RXY34" s="5"/>
      <c r="RXZ34" s="5"/>
      <c r="RYA34" s="5"/>
      <c r="RYB34" s="5"/>
      <c r="RYC34" s="5"/>
      <c r="RYD34" s="5"/>
      <c r="RYE34" s="5"/>
      <c r="RYF34" s="5"/>
      <c r="RYG34" s="5"/>
      <c r="RYH34" s="5"/>
      <c r="RYI34" s="5"/>
      <c r="RYJ34" s="5"/>
      <c r="RYK34" s="5"/>
      <c r="RYL34" s="5"/>
      <c r="RYM34" s="5"/>
      <c r="RYN34" s="5"/>
      <c r="RYO34" s="5"/>
      <c r="RYP34" s="5"/>
      <c r="RYQ34" s="5"/>
      <c r="RYR34" s="5"/>
      <c r="RYS34" s="5"/>
      <c r="RYT34" s="5"/>
      <c r="RYU34" s="5"/>
      <c r="RYV34" s="5"/>
      <c r="RYW34" s="5"/>
      <c r="RYX34" s="5"/>
      <c r="RYY34" s="5"/>
      <c r="RYZ34" s="5"/>
      <c r="RZA34" s="5"/>
      <c r="RZB34" s="5"/>
      <c r="RZC34" s="5"/>
      <c r="RZD34" s="5"/>
      <c r="RZE34" s="5"/>
      <c r="RZF34" s="5"/>
      <c r="RZG34" s="5"/>
      <c r="RZH34" s="5"/>
      <c r="RZI34" s="5"/>
      <c r="RZJ34" s="5"/>
      <c r="RZK34" s="5"/>
      <c r="RZL34" s="5"/>
      <c r="RZM34" s="5"/>
      <c r="RZN34" s="5"/>
      <c r="RZO34" s="5"/>
      <c r="RZP34" s="5"/>
      <c r="RZQ34" s="5"/>
      <c r="RZR34" s="5"/>
      <c r="RZS34" s="5"/>
      <c r="RZT34" s="5"/>
      <c r="RZU34" s="5"/>
      <c r="RZV34" s="5"/>
      <c r="RZW34" s="5"/>
      <c r="RZX34" s="5"/>
      <c r="RZY34" s="5"/>
      <c r="RZZ34" s="5"/>
      <c r="SAA34" s="5"/>
      <c r="SAB34" s="5"/>
      <c r="SAC34" s="5"/>
      <c r="SAD34" s="5"/>
      <c r="SAE34" s="5"/>
      <c r="SAF34" s="5"/>
      <c r="SAG34" s="5"/>
      <c r="SAH34" s="5"/>
      <c r="SAI34" s="5"/>
      <c r="SAJ34" s="5"/>
      <c r="SAK34" s="5"/>
      <c r="SAL34" s="5"/>
      <c r="SAM34" s="5"/>
      <c r="SAN34" s="5"/>
      <c r="SAO34" s="5"/>
      <c r="SAP34" s="5"/>
      <c r="SAQ34" s="5"/>
      <c r="SAR34" s="5"/>
      <c r="SAS34" s="5"/>
      <c r="SAT34" s="5"/>
      <c r="SAU34" s="5"/>
      <c r="SAV34" s="5"/>
      <c r="SAW34" s="5"/>
      <c r="SAX34" s="5"/>
      <c r="SAY34" s="5"/>
      <c r="SAZ34" s="5"/>
      <c r="SBA34" s="5"/>
      <c r="SBB34" s="5"/>
      <c r="SBC34" s="5"/>
      <c r="SBD34" s="5"/>
      <c r="SBE34" s="5"/>
      <c r="SBF34" s="5"/>
      <c r="SBG34" s="5"/>
      <c r="SBH34" s="5"/>
      <c r="SBI34" s="5"/>
      <c r="SBJ34" s="5"/>
      <c r="SBK34" s="5"/>
      <c r="SBL34" s="5"/>
      <c r="SBM34" s="5"/>
      <c r="SBN34" s="5"/>
      <c r="SBO34" s="5"/>
      <c r="SBP34" s="5"/>
      <c r="SBQ34" s="5"/>
      <c r="SBR34" s="5"/>
      <c r="SBS34" s="5"/>
      <c r="SBT34" s="5"/>
      <c r="SBU34" s="5"/>
      <c r="SBV34" s="5"/>
      <c r="SBW34" s="5"/>
      <c r="SBX34" s="5"/>
      <c r="SBY34" s="5"/>
      <c r="SBZ34" s="5"/>
      <c r="SCA34" s="5"/>
      <c r="SCB34" s="5"/>
      <c r="SCC34" s="5"/>
      <c r="SCD34" s="5"/>
      <c r="SCE34" s="5"/>
      <c r="SCF34" s="5"/>
      <c r="SCG34" s="5"/>
      <c r="SCH34" s="5"/>
      <c r="SCI34" s="5"/>
      <c r="SCJ34" s="5"/>
      <c r="SCK34" s="5"/>
      <c r="SCL34" s="5"/>
      <c r="SCM34" s="5"/>
      <c r="SCN34" s="5"/>
      <c r="SCO34" s="5"/>
      <c r="SCP34" s="5"/>
      <c r="SCQ34" s="5"/>
      <c r="SCR34" s="5"/>
      <c r="SCS34" s="5"/>
      <c r="SCT34" s="5"/>
      <c r="SCU34" s="5"/>
      <c r="SCV34" s="5"/>
      <c r="SCW34" s="5"/>
      <c r="SCX34" s="5"/>
      <c r="SCY34" s="5"/>
      <c r="SCZ34" s="5"/>
      <c r="SDA34" s="5"/>
      <c r="SDB34" s="5"/>
      <c r="SDC34" s="5"/>
      <c r="SDD34" s="5"/>
      <c r="SDE34" s="5"/>
      <c r="SDF34" s="5"/>
      <c r="SDG34" s="5"/>
      <c r="SDH34" s="5"/>
      <c r="SDI34" s="5"/>
      <c r="SDJ34" s="5"/>
      <c r="SDK34" s="5"/>
      <c r="SDL34" s="5"/>
      <c r="SDM34" s="5"/>
      <c r="SDN34" s="5"/>
      <c r="SDO34" s="5"/>
      <c r="SDP34" s="5"/>
      <c r="SDQ34" s="5"/>
      <c r="SDR34" s="5"/>
      <c r="SDS34" s="5"/>
      <c r="SDT34" s="5"/>
      <c r="SDU34" s="5"/>
      <c r="SDV34" s="5"/>
      <c r="SDW34" s="5"/>
      <c r="SDX34" s="5"/>
      <c r="SDY34" s="5"/>
      <c r="SDZ34" s="5"/>
      <c r="SEA34" s="5"/>
      <c r="SEB34" s="5"/>
      <c r="SEC34" s="5"/>
      <c r="SED34" s="5"/>
      <c r="SEE34" s="5"/>
      <c r="SEF34" s="5"/>
      <c r="SEG34" s="5"/>
      <c r="SEH34" s="5"/>
      <c r="SEI34" s="5"/>
      <c r="SEJ34" s="5"/>
      <c r="SEK34" s="5"/>
      <c r="SEL34" s="5"/>
      <c r="SEM34" s="5"/>
      <c r="SEN34" s="5"/>
      <c r="SEO34" s="5"/>
      <c r="SEP34" s="5"/>
      <c r="SEQ34" s="5"/>
      <c r="SER34" s="5"/>
      <c r="SES34" s="5"/>
      <c r="SET34" s="5"/>
      <c r="SEU34" s="5"/>
      <c r="SEV34" s="5"/>
      <c r="SEW34" s="5"/>
      <c r="SEX34" s="5"/>
      <c r="SEY34" s="5"/>
      <c r="SEZ34" s="5"/>
      <c r="SFA34" s="5"/>
      <c r="SFB34" s="5"/>
      <c r="SFC34" s="5"/>
      <c r="SFD34" s="5"/>
      <c r="SFE34" s="5"/>
      <c r="SFF34" s="5"/>
      <c r="SFG34" s="5"/>
      <c r="SFH34" s="5"/>
      <c r="SFI34" s="5"/>
      <c r="SFJ34" s="5"/>
      <c r="SFK34" s="5"/>
      <c r="SFL34" s="5"/>
      <c r="SFM34" s="5"/>
      <c r="SFN34" s="5"/>
      <c r="SFO34" s="5"/>
      <c r="SFP34" s="5"/>
      <c r="SFQ34" s="5"/>
      <c r="SFR34" s="5"/>
      <c r="SFS34" s="5"/>
      <c r="SFT34" s="5"/>
      <c r="SFU34" s="5"/>
      <c r="SFV34" s="5"/>
      <c r="SFW34" s="5"/>
      <c r="SFX34" s="5"/>
      <c r="SFY34" s="5"/>
      <c r="SFZ34" s="5"/>
      <c r="SGA34" s="5"/>
      <c r="SGB34" s="5"/>
      <c r="SGC34" s="5"/>
      <c r="SGD34" s="5"/>
      <c r="SGE34" s="5"/>
      <c r="SGF34" s="5"/>
      <c r="SGG34" s="5"/>
      <c r="SGH34" s="5"/>
      <c r="SGI34" s="5"/>
      <c r="SGJ34" s="5"/>
      <c r="SGK34" s="5"/>
      <c r="SGL34" s="5"/>
      <c r="SGM34" s="5"/>
      <c r="SGN34" s="5"/>
      <c r="SGO34" s="5"/>
      <c r="SGP34" s="5"/>
      <c r="SGQ34" s="5"/>
      <c r="SGR34" s="5"/>
      <c r="SGS34" s="5"/>
      <c r="SGT34" s="5"/>
      <c r="SGU34" s="5"/>
      <c r="SGV34" s="5"/>
      <c r="SGW34" s="5"/>
      <c r="SGX34" s="5"/>
      <c r="SGY34" s="5"/>
      <c r="SGZ34" s="5"/>
      <c r="SHA34" s="5"/>
      <c r="SHB34" s="5"/>
      <c r="SHC34" s="5"/>
      <c r="SHD34" s="5"/>
      <c r="SHE34" s="5"/>
      <c r="SHF34" s="5"/>
      <c r="SHG34" s="5"/>
      <c r="SHH34" s="5"/>
      <c r="SHI34" s="5"/>
      <c r="SHJ34" s="5"/>
      <c r="SHK34" s="5"/>
      <c r="SHL34" s="5"/>
      <c r="SHM34" s="5"/>
      <c r="SHN34" s="5"/>
      <c r="SHO34" s="5"/>
      <c r="SHP34" s="5"/>
      <c r="SHQ34" s="5"/>
      <c r="SHR34" s="5"/>
      <c r="SHS34" s="5"/>
      <c r="SHT34" s="5"/>
      <c r="SHU34" s="5"/>
      <c r="SHV34" s="5"/>
      <c r="SHW34" s="5"/>
      <c r="SHX34" s="5"/>
      <c r="SHY34" s="5"/>
      <c r="SHZ34" s="5"/>
      <c r="SIA34" s="5"/>
      <c r="SIB34" s="5"/>
      <c r="SIC34" s="5"/>
      <c r="SID34" s="5"/>
      <c r="SIE34" s="5"/>
      <c r="SIF34" s="5"/>
      <c r="SIG34" s="5"/>
      <c r="SIH34" s="5"/>
      <c r="SII34" s="5"/>
      <c r="SIJ34" s="5"/>
      <c r="SIK34" s="5"/>
      <c r="SIL34" s="5"/>
      <c r="SIM34" s="5"/>
      <c r="SIN34" s="5"/>
      <c r="SIO34" s="5"/>
      <c r="SIP34" s="5"/>
      <c r="SIQ34" s="5"/>
      <c r="SIR34" s="5"/>
      <c r="SIS34" s="5"/>
      <c r="SIT34" s="5"/>
      <c r="SIU34" s="5"/>
      <c r="SIV34" s="5"/>
      <c r="SIW34" s="5"/>
      <c r="SIX34" s="5"/>
      <c r="SIY34" s="5"/>
      <c r="SIZ34" s="5"/>
      <c r="SJA34" s="5"/>
      <c r="SJB34" s="5"/>
      <c r="SJC34" s="5"/>
      <c r="SJD34" s="5"/>
      <c r="SJE34" s="5"/>
      <c r="SJF34" s="5"/>
      <c r="SJG34" s="5"/>
      <c r="SJH34" s="5"/>
      <c r="SJI34" s="5"/>
      <c r="SJJ34" s="5"/>
      <c r="SJK34" s="5"/>
      <c r="SJL34" s="5"/>
      <c r="SJM34" s="5"/>
      <c r="SJN34" s="5"/>
      <c r="SJO34" s="5"/>
      <c r="SJP34" s="5"/>
      <c r="SJQ34" s="5"/>
      <c r="SJR34" s="5"/>
      <c r="SJS34" s="5"/>
      <c r="SJT34" s="5"/>
      <c r="SJU34" s="5"/>
      <c r="SJV34" s="5"/>
      <c r="SJW34" s="5"/>
      <c r="SJX34" s="5"/>
      <c r="SJY34" s="5"/>
      <c r="SJZ34" s="5"/>
      <c r="SKA34" s="5"/>
      <c r="SKB34" s="5"/>
      <c r="SKC34" s="5"/>
      <c r="SKD34" s="5"/>
      <c r="SKE34" s="5"/>
      <c r="SKF34" s="5"/>
      <c r="SKG34" s="5"/>
      <c r="SKH34" s="5"/>
      <c r="SKI34" s="5"/>
      <c r="SKJ34" s="5"/>
      <c r="SKK34" s="5"/>
      <c r="SKL34" s="5"/>
      <c r="SKM34" s="5"/>
      <c r="SKN34" s="5"/>
      <c r="SKO34" s="5"/>
      <c r="SKP34" s="5"/>
      <c r="SKQ34" s="5"/>
      <c r="SKR34" s="5"/>
      <c r="SKS34" s="5"/>
      <c r="SKT34" s="5"/>
      <c r="SKU34" s="5"/>
      <c r="SKV34" s="5"/>
      <c r="SKW34" s="5"/>
      <c r="SKX34" s="5"/>
      <c r="SKY34" s="5"/>
      <c r="SKZ34" s="5"/>
      <c r="SLA34" s="5"/>
      <c r="SLB34" s="5"/>
      <c r="SLC34" s="5"/>
      <c r="SLD34" s="5"/>
      <c r="SLE34" s="5"/>
      <c r="SLF34" s="5"/>
      <c r="SLG34" s="5"/>
      <c r="SLH34" s="5"/>
      <c r="SLI34" s="5"/>
      <c r="SLJ34" s="5"/>
      <c r="SLK34" s="5"/>
      <c r="SLL34" s="5"/>
      <c r="SLM34" s="5"/>
      <c r="SLN34" s="5"/>
      <c r="SLO34" s="5"/>
      <c r="SLP34" s="5"/>
      <c r="SLQ34" s="5"/>
      <c r="SLR34" s="5"/>
      <c r="SLS34" s="5"/>
      <c r="SLT34" s="5"/>
      <c r="SLU34" s="5"/>
      <c r="SLV34" s="5"/>
      <c r="SLW34" s="5"/>
      <c r="SLX34" s="5"/>
      <c r="SLY34" s="5"/>
      <c r="SLZ34" s="5"/>
      <c r="SMA34" s="5"/>
      <c r="SMB34" s="5"/>
      <c r="SMC34" s="5"/>
      <c r="SMD34" s="5"/>
      <c r="SME34" s="5"/>
      <c r="SMF34" s="5"/>
      <c r="SMG34" s="5"/>
      <c r="SMH34" s="5"/>
      <c r="SMI34" s="5"/>
      <c r="SMJ34" s="5"/>
      <c r="SMK34" s="5"/>
      <c r="SML34" s="5"/>
      <c r="SMM34" s="5"/>
      <c r="SMN34" s="5"/>
      <c r="SMO34" s="5"/>
      <c r="SMP34" s="5"/>
      <c r="SMQ34" s="5"/>
      <c r="SMR34" s="5"/>
      <c r="SMS34" s="5"/>
      <c r="SMT34" s="5"/>
      <c r="SMU34" s="5"/>
      <c r="SMV34" s="5"/>
      <c r="SMW34" s="5"/>
      <c r="SMX34" s="5"/>
      <c r="SMY34" s="5"/>
      <c r="SMZ34" s="5"/>
      <c r="SNA34" s="5"/>
      <c r="SNB34" s="5"/>
      <c r="SNC34" s="5"/>
      <c r="SND34" s="5"/>
      <c r="SNE34" s="5"/>
      <c r="SNF34" s="5"/>
      <c r="SNG34" s="5"/>
      <c r="SNH34" s="5"/>
      <c r="SNI34" s="5"/>
      <c r="SNJ34" s="5"/>
      <c r="SNK34" s="5"/>
      <c r="SNL34" s="5"/>
      <c r="SNM34" s="5"/>
      <c r="SNN34" s="5"/>
      <c r="SNO34" s="5"/>
      <c r="SNP34" s="5"/>
      <c r="SNQ34" s="5"/>
      <c r="SNR34" s="5"/>
      <c r="SNS34" s="5"/>
      <c r="SNT34" s="5"/>
      <c r="SNU34" s="5"/>
      <c r="SNV34" s="5"/>
      <c r="SNW34" s="5"/>
      <c r="SNX34" s="5"/>
      <c r="SNY34" s="5"/>
      <c r="SNZ34" s="5"/>
      <c r="SOA34" s="5"/>
      <c r="SOB34" s="5"/>
      <c r="SOC34" s="5"/>
      <c r="SOD34" s="5"/>
      <c r="SOE34" s="5"/>
      <c r="SOF34" s="5"/>
      <c r="SOG34" s="5"/>
      <c r="SOH34" s="5"/>
      <c r="SOI34" s="5"/>
      <c r="SOJ34" s="5"/>
      <c r="SOK34" s="5"/>
      <c r="SOL34" s="5"/>
      <c r="SOM34" s="5"/>
      <c r="SON34" s="5"/>
      <c r="SOO34" s="5"/>
      <c r="SOP34" s="5"/>
      <c r="SOQ34" s="5"/>
      <c r="SOR34" s="5"/>
      <c r="SOS34" s="5"/>
      <c r="SOT34" s="5"/>
      <c r="SOU34" s="5"/>
      <c r="SOV34" s="5"/>
      <c r="SOW34" s="5"/>
      <c r="SOX34" s="5"/>
      <c r="SOY34" s="5"/>
      <c r="SOZ34" s="5"/>
      <c r="SPA34" s="5"/>
      <c r="SPB34" s="5"/>
      <c r="SPC34" s="5"/>
      <c r="SPD34" s="5"/>
      <c r="SPE34" s="5"/>
      <c r="SPF34" s="5"/>
      <c r="SPG34" s="5"/>
      <c r="SPH34" s="5"/>
      <c r="SPI34" s="5"/>
      <c r="SPJ34" s="5"/>
      <c r="SPK34" s="5"/>
      <c r="SPL34" s="5"/>
      <c r="SPM34" s="5"/>
      <c r="SPN34" s="5"/>
      <c r="SPO34" s="5"/>
      <c r="SPP34" s="5"/>
      <c r="SPQ34" s="5"/>
      <c r="SPR34" s="5"/>
      <c r="SPS34" s="5"/>
      <c r="SPT34" s="5"/>
      <c r="SPU34" s="5"/>
      <c r="SPV34" s="5"/>
      <c r="SPW34" s="5"/>
      <c r="SPX34" s="5"/>
      <c r="SPY34" s="5"/>
      <c r="SPZ34" s="5"/>
      <c r="SQA34" s="5"/>
      <c r="SQB34" s="5"/>
      <c r="SQC34" s="5"/>
      <c r="SQD34" s="5"/>
      <c r="SQE34" s="5"/>
      <c r="SQF34" s="5"/>
      <c r="SQG34" s="5"/>
      <c r="SQH34" s="5"/>
      <c r="SQI34" s="5"/>
      <c r="SQJ34" s="5"/>
      <c r="SQK34" s="5"/>
      <c r="SQL34" s="5"/>
      <c r="SQM34" s="5"/>
      <c r="SQN34" s="5"/>
      <c r="SQO34" s="5"/>
      <c r="SQP34" s="5"/>
      <c r="SQQ34" s="5"/>
      <c r="SQR34" s="5"/>
      <c r="SQS34" s="5"/>
      <c r="SQT34" s="5"/>
      <c r="SQU34" s="5"/>
      <c r="SQV34" s="5"/>
      <c r="SQW34" s="5"/>
      <c r="SQX34" s="5"/>
      <c r="SQY34" s="5"/>
      <c r="SQZ34" s="5"/>
      <c r="SRA34" s="5"/>
      <c r="SRB34" s="5"/>
      <c r="SRC34" s="5"/>
      <c r="SRD34" s="5"/>
      <c r="SRE34" s="5"/>
      <c r="SRF34" s="5"/>
      <c r="SRG34" s="5"/>
      <c r="SRH34" s="5"/>
      <c r="SRI34" s="5"/>
      <c r="SRJ34" s="5"/>
      <c r="SRK34" s="5"/>
      <c r="SRL34" s="5"/>
      <c r="SRM34" s="5"/>
      <c r="SRN34" s="5"/>
      <c r="SRO34" s="5"/>
      <c r="SRP34" s="5"/>
      <c r="SRQ34" s="5"/>
      <c r="SRR34" s="5"/>
      <c r="SRS34" s="5"/>
      <c r="SRT34" s="5"/>
      <c r="SRU34" s="5"/>
      <c r="SRV34" s="5"/>
      <c r="SRW34" s="5"/>
      <c r="SRX34" s="5"/>
      <c r="SRY34" s="5"/>
      <c r="SRZ34" s="5"/>
      <c r="SSA34" s="5"/>
      <c r="SSB34" s="5"/>
      <c r="SSC34" s="5"/>
      <c r="SSD34" s="5"/>
      <c r="SSE34" s="5"/>
      <c r="SSF34" s="5"/>
      <c r="SSG34" s="5"/>
      <c r="SSH34" s="5"/>
      <c r="SSI34" s="5"/>
      <c r="SSJ34" s="5"/>
      <c r="SSK34" s="5"/>
      <c r="SSL34" s="5"/>
      <c r="SSM34" s="5"/>
      <c r="SSN34" s="5"/>
      <c r="SSO34" s="5"/>
      <c r="SSP34" s="5"/>
      <c r="SSQ34" s="5"/>
      <c r="SSR34" s="5"/>
      <c r="SSS34" s="5"/>
      <c r="SST34" s="5"/>
      <c r="SSU34" s="5"/>
      <c r="SSV34" s="5"/>
      <c r="SSW34" s="5"/>
      <c r="SSX34" s="5"/>
      <c r="SSY34" s="5"/>
      <c r="SSZ34" s="5"/>
      <c r="STA34" s="5"/>
      <c r="STB34" s="5"/>
      <c r="STC34" s="5"/>
      <c r="STD34" s="5"/>
      <c r="STE34" s="5"/>
      <c r="STF34" s="5"/>
      <c r="STG34" s="5"/>
      <c r="STH34" s="5"/>
      <c r="STI34" s="5"/>
      <c r="STJ34" s="5"/>
      <c r="STK34" s="5"/>
      <c r="STL34" s="5"/>
      <c r="STM34" s="5"/>
      <c r="STN34" s="5"/>
      <c r="STO34" s="5"/>
      <c r="STP34" s="5"/>
      <c r="STQ34" s="5"/>
      <c r="STR34" s="5"/>
      <c r="STS34" s="5"/>
      <c r="STT34" s="5"/>
      <c r="STU34" s="5"/>
      <c r="STV34" s="5"/>
      <c r="STW34" s="5"/>
      <c r="STX34" s="5"/>
      <c r="STY34" s="5"/>
      <c r="STZ34" s="5"/>
      <c r="SUA34" s="5"/>
      <c r="SUB34" s="5"/>
      <c r="SUC34" s="5"/>
      <c r="SUD34" s="5"/>
      <c r="SUE34" s="5"/>
      <c r="SUF34" s="5"/>
      <c r="SUG34" s="5"/>
      <c r="SUH34" s="5"/>
      <c r="SUI34" s="5"/>
      <c r="SUJ34" s="5"/>
      <c r="SUK34" s="5"/>
      <c r="SUL34" s="5"/>
      <c r="SUM34" s="5"/>
      <c r="SUN34" s="5"/>
      <c r="SUO34" s="5"/>
      <c r="SUP34" s="5"/>
      <c r="SUQ34" s="5"/>
      <c r="SUR34" s="5"/>
      <c r="SUS34" s="5"/>
      <c r="SUT34" s="5"/>
      <c r="SUU34" s="5"/>
      <c r="SUV34" s="5"/>
      <c r="SUW34" s="5"/>
      <c r="SUX34" s="5"/>
      <c r="SUY34" s="5"/>
      <c r="SUZ34" s="5"/>
      <c r="SVA34" s="5"/>
      <c r="SVB34" s="5"/>
      <c r="SVC34" s="5"/>
      <c r="SVD34" s="5"/>
      <c r="SVE34" s="5"/>
      <c r="SVF34" s="5"/>
      <c r="SVG34" s="5"/>
      <c r="SVH34" s="5"/>
      <c r="SVI34" s="5"/>
      <c r="SVJ34" s="5"/>
      <c r="SVK34" s="5"/>
      <c r="SVL34" s="5"/>
      <c r="SVM34" s="5"/>
      <c r="SVN34" s="5"/>
      <c r="SVO34" s="5"/>
      <c r="SVP34" s="5"/>
      <c r="SVQ34" s="5"/>
      <c r="SVR34" s="5"/>
      <c r="SVS34" s="5"/>
      <c r="SVT34" s="5"/>
      <c r="SVU34" s="5"/>
      <c r="SVV34" s="5"/>
      <c r="SVW34" s="5"/>
      <c r="SVX34" s="5"/>
      <c r="SVY34" s="5"/>
      <c r="SVZ34" s="5"/>
      <c r="SWA34" s="5"/>
      <c r="SWB34" s="5"/>
      <c r="SWC34" s="5"/>
      <c r="SWD34" s="5"/>
      <c r="SWE34" s="5"/>
      <c r="SWF34" s="5"/>
      <c r="SWG34" s="5"/>
      <c r="SWH34" s="5"/>
      <c r="SWI34" s="5"/>
      <c r="SWJ34" s="5"/>
      <c r="SWK34" s="5"/>
      <c r="SWL34" s="5"/>
      <c r="SWM34" s="5"/>
      <c r="SWN34" s="5"/>
      <c r="SWO34" s="5"/>
      <c r="SWP34" s="5"/>
      <c r="SWQ34" s="5"/>
      <c r="SWR34" s="5"/>
      <c r="SWS34" s="5"/>
      <c r="SWT34" s="5"/>
      <c r="SWU34" s="5"/>
      <c r="SWV34" s="5"/>
      <c r="SWW34" s="5"/>
      <c r="SWX34" s="5"/>
      <c r="SWY34" s="5"/>
      <c r="SWZ34" s="5"/>
      <c r="SXA34" s="5"/>
      <c r="SXB34" s="5"/>
      <c r="SXC34" s="5"/>
      <c r="SXD34" s="5"/>
      <c r="SXE34" s="5"/>
      <c r="SXF34" s="5"/>
      <c r="SXG34" s="5"/>
      <c r="SXH34" s="5"/>
      <c r="SXI34" s="5"/>
      <c r="SXJ34" s="5"/>
      <c r="SXK34" s="5"/>
      <c r="SXL34" s="5"/>
      <c r="SXM34" s="5"/>
      <c r="SXN34" s="5"/>
      <c r="SXO34" s="5"/>
      <c r="SXP34" s="5"/>
      <c r="SXQ34" s="5"/>
      <c r="SXR34" s="5"/>
      <c r="SXS34" s="5"/>
      <c r="SXT34" s="5"/>
      <c r="SXU34" s="5"/>
      <c r="SXV34" s="5"/>
      <c r="SXW34" s="5"/>
      <c r="SXX34" s="5"/>
      <c r="SXY34" s="5"/>
      <c r="SXZ34" s="5"/>
      <c r="SYA34" s="5"/>
      <c r="SYB34" s="5"/>
      <c r="SYC34" s="5"/>
      <c r="SYD34" s="5"/>
      <c r="SYE34" s="5"/>
      <c r="SYF34" s="5"/>
      <c r="SYG34" s="5"/>
      <c r="SYH34" s="5"/>
      <c r="SYI34" s="5"/>
      <c r="SYJ34" s="5"/>
      <c r="SYK34" s="5"/>
      <c r="SYL34" s="5"/>
      <c r="SYM34" s="5"/>
      <c r="SYN34" s="5"/>
      <c r="SYO34" s="5"/>
      <c r="SYP34" s="5"/>
      <c r="SYQ34" s="5"/>
      <c r="SYR34" s="5"/>
      <c r="SYS34" s="5"/>
      <c r="SYT34" s="5"/>
      <c r="SYU34" s="5"/>
      <c r="SYV34" s="5"/>
      <c r="SYW34" s="5"/>
      <c r="SYX34" s="5"/>
      <c r="SYY34" s="5"/>
      <c r="SYZ34" s="5"/>
      <c r="SZA34" s="5"/>
      <c r="SZB34" s="5"/>
      <c r="SZC34" s="5"/>
      <c r="SZD34" s="5"/>
      <c r="SZE34" s="5"/>
      <c r="SZF34" s="5"/>
      <c r="SZG34" s="5"/>
      <c r="SZH34" s="5"/>
      <c r="SZI34" s="5"/>
      <c r="SZJ34" s="5"/>
      <c r="SZK34" s="5"/>
      <c r="SZL34" s="5"/>
      <c r="SZM34" s="5"/>
      <c r="SZN34" s="5"/>
      <c r="SZO34" s="5"/>
      <c r="SZP34" s="5"/>
      <c r="SZQ34" s="5"/>
      <c r="SZR34" s="5"/>
      <c r="SZS34" s="5"/>
      <c r="SZT34" s="5"/>
      <c r="SZU34" s="5"/>
      <c r="SZV34" s="5"/>
      <c r="SZW34" s="5"/>
      <c r="SZX34" s="5"/>
      <c r="SZY34" s="5"/>
      <c r="SZZ34" s="5"/>
      <c r="TAA34" s="5"/>
      <c r="TAB34" s="5"/>
      <c r="TAC34" s="5"/>
      <c r="TAD34" s="5"/>
      <c r="TAE34" s="5"/>
      <c r="TAF34" s="5"/>
      <c r="TAG34" s="5"/>
      <c r="TAH34" s="5"/>
      <c r="TAI34" s="5"/>
      <c r="TAJ34" s="5"/>
      <c r="TAK34" s="5"/>
      <c r="TAL34" s="5"/>
      <c r="TAM34" s="5"/>
      <c r="TAN34" s="5"/>
      <c r="TAO34" s="5"/>
      <c r="TAP34" s="5"/>
      <c r="TAQ34" s="5"/>
      <c r="TAR34" s="5"/>
      <c r="TAS34" s="5"/>
      <c r="TAT34" s="5"/>
      <c r="TAU34" s="5"/>
      <c r="TAV34" s="5"/>
      <c r="TAW34" s="5"/>
      <c r="TAX34" s="5"/>
      <c r="TAY34" s="5"/>
      <c r="TAZ34" s="5"/>
      <c r="TBA34" s="5"/>
      <c r="TBB34" s="5"/>
      <c r="TBC34" s="5"/>
      <c r="TBD34" s="5"/>
      <c r="TBE34" s="5"/>
      <c r="TBF34" s="5"/>
      <c r="TBG34" s="5"/>
      <c r="TBH34" s="5"/>
      <c r="TBI34" s="5"/>
      <c r="TBJ34" s="5"/>
      <c r="TBK34" s="5"/>
      <c r="TBL34" s="5"/>
      <c r="TBM34" s="5"/>
      <c r="TBN34" s="5"/>
      <c r="TBO34" s="5"/>
      <c r="TBP34" s="5"/>
      <c r="TBQ34" s="5"/>
      <c r="TBR34" s="5"/>
      <c r="TBS34" s="5"/>
      <c r="TBT34" s="5"/>
      <c r="TBU34" s="5"/>
      <c r="TBV34" s="5"/>
      <c r="TBW34" s="5"/>
      <c r="TBX34" s="5"/>
      <c r="TBY34" s="5"/>
      <c r="TBZ34" s="5"/>
      <c r="TCA34" s="5"/>
      <c r="TCB34" s="5"/>
      <c r="TCC34" s="5"/>
      <c r="TCD34" s="5"/>
      <c r="TCE34" s="5"/>
      <c r="TCF34" s="5"/>
      <c r="TCG34" s="5"/>
      <c r="TCH34" s="5"/>
      <c r="TCI34" s="5"/>
      <c r="TCJ34" s="5"/>
      <c r="TCK34" s="5"/>
      <c r="TCL34" s="5"/>
      <c r="TCM34" s="5"/>
      <c r="TCN34" s="5"/>
      <c r="TCO34" s="5"/>
      <c r="TCP34" s="5"/>
      <c r="TCQ34" s="5"/>
      <c r="TCR34" s="5"/>
      <c r="TCS34" s="5"/>
      <c r="TCT34" s="5"/>
      <c r="TCU34" s="5"/>
      <c r="TCV34" s="5"/>
      <c r="TCW34" s="5"/>
      <c r="TCX34" s="5"/>
      <c r="TCY34" s="5"/>
      <c r="TCZ34" s="5"/>
      <c r="TDA34" s="5"/>
      <c r="TDB34" s="5"/>
      <c r="TDC34" s="5"/>
      <c r="TDD34" s="5"/>
      <c r="TDE34" s="5"/>
      <c r="TDF34" s="5"/>
      <c r="TDG34" s="5"/>
      <c r="TDH34" s="5"/>
      <c r="TDI34" s="5"/>
      <c r="TDJ34" s="5"/>
      <c r="TDK34" s="5"/>
      <c r="TDL34" s="5"/>
      <c r="TDM34" s="5"/>
      <c r="TDN34" s="5"/>
      <c r="TDO34" s="5"/>
      <c r="TDP34" s="5"/>
      <c r="TDQ34" s="5"/>
      <c r="TDR34" s="5"/>
      <c r="TDS34" s="5"/>
      <c r="TDT34" s="5"/>
      <c r="TDU34" s="5"/>
      <c r="TDV34" s="5"/>
      <c r="TDW34" s="5"/>
      <c r="TDX34" s="5"/>
      <c r="TDY34" s="5"/>
      <c r="TDZ34" s="5"/>
      <c r="TEA34" s="5"/>
      <c r="TEB34" s="5"/>
      <c r="TEC34" s="5"/>
      <c r="TED34" s="5"/>
      <c r="TEE34" s="5"/>
      <c r="TEF34" s="5"/>
      <c r="TEG34" s="5"/>
      <c r="TEH34" s="5"/>
      <c r="TEI34" s="5"/>
      <c r="TEJ34" s="5"/>
      <c r="TEK34" s="5"/>
      <c r="TEL34" s="5"/>
      <c r="TEM34" s="5"/>
      <c r="TEN34" s="5"/>
      <c r="TEO34" s="5"/>
      <c r="TEP34" s="5"/>
      <c r="TEQ34" s="5"/>
      <c r="TER34" s="5"/>
      <c r="TES34" s="5"/>
      <c r="TET34" s="5"/>
      <c r="TEU34" s="5"/>
      <c r="TEV34" s="5"/>
      <c r="TEW34" s="5"/>
      <c r="TEX34" s="5"/>
      <c r="TEY34" s="5"/>
      <c r="TEZ34" s="5"/>
      <c r="TFA34" s="5"/>
      <c r="TFB34" s="5"/>
      <c r="TFC34" s="5"/>
      <c r="TFD34" s="5"/>
      <c r="TFE34" s="5"/>
      <c r="TFF34" s="5"/>
      <c r="TFG34" s="5"/>
      <c r="TFH34" s="5"/>
      <c r="TFI34" s="5"/>
      <c r="TFJ34" s="5"/>
      <c r="TFK34" s="5"/>
      <c r="TFL34" s="5"/>
      <c r="TFM34" s="5"/>
      <c r="TFN34" s="5"/>
      <c r="TFO34" s="5"/>
      <c r="TFP34" s="5"/>
      <c r="TFQ34" s="5"/>
      <c r="TFR34" s="5"/>
      <c r="TFS34" s="5"/>
      <c r="TFT34" s="5"/>
      <c r="TFU34" s="5"/>
      <c r="TFV34" s="5"/>
      <c r="TFW34" s="5"/>
      <c r="TFX34" s="5"/>
      <c r="TFY34" s="5"/>
      <c r="TFZ34" s="5"/>
      <c r="TGA34" s="5"/>
      <c r="TGB34" s="5"/>
      <c r="TGC34" s="5"/>
      <c r="TGD34" s="5"/>
      <c r="TGE34" s="5"/>
      <c r="TGF34" s="5"/>
      <c r="TGG34" s="5"/>
      <c r="TGH34" s="5"/>
      <c r="TGI34" s="5"/>
      <c r="TGJ34" s="5"/>
      <c r="TGK34" s="5"/>
      <c r="TGL34" s="5"/>
      <c r="TGM34" s="5"/>
      <c r="TGN34" s="5"/>
      <c r="TGO34" s="5"/>
      <c r="TGP34" s="5"/>
      <c r="TGQ34" s="5"/>
      <c r="TGR34" s="5"/>
      <c r="TGS34" s="5"/>
      <c r="TGT34" s="5"/>
      <c r="TGU34" s="5"/>
      <c r="TGV34" s="5"/>
      <c r="TGW34" s="5"/>
      <c r="TGX34" s="5"/>
      <c r="TGY34" s="5"/>
      <c r="TGZ34" s="5"/>
      <c r="THA34" s="5"/>
      <c r="THB34" s="5"/>
      <c r="THC34" s="5"/>
      <c r="THD34" s="5"/>
      <c r="THE34" s="5"/>
      <c r="THF34" s="5"/>
      <c r="THG34" s="5"/>
      <c r="THH34" s="5"/>
      <c r="THI34" s="5"/>
      <c r="THJ34" s="5"/>
      <c r="THK34" s="5"/>
      <c r="THL34" s="5"/>
      <c r="THM34" s="5"/>
      <c r="THN34" s="5"/>
      <c r="THO34" s="5"/>
      <c r="THP34" s="5"/>
      <c r="THQ34" s="5"/>
      <c r="THR34" s="5"/>
      <c r="THS34" s="5"/>
      <c r="THT34" s="5"/>
      <c r="THU34" s="5"/>
      <c r="THV34" s="5"/>
      <c r="THW34" s="5"/>
      <c r="THX34" s="5"/>
      <c r="THY34" s="5"/>
      <c r="THZ34" s="5"/>
      <c r="TIA34" s="5"/>
      <c r="TIB34" s="5"/>
      <c r="TIC34" s="5"/>
      <c r="TID34" s="5"/>
      <c r="TIE34" s="5"/>
      <c r="TIF34" s="5"/>
      <c r="TIG34" s="5"/>
      <c r="TIH34" s="5"/>
      <c r="TII34" s="5"/>
      <c r="TIJ34" s="5"/>
      <c r="TIK34" s="5"/>
      <c r="TIL34" s="5"/>
      <c r="TIM34" s="5"/>
      <c r="TIN34" s="5"/>
      <c r="TIO34" s="5"/>
      <c r="TIP34" s="5"/>
      <c r="TIQ34" s="5"/>
      <c r="TIR34" s="5"/>
      <c r="TIS34" s="5"/>
      <c r="TIT34" s="5"/>
      <c r="TIU34" s="5"/>
      <c r="TIV34" s="5"/>
      <c r="TIW34" s="5"/>
      <c r="TIX34" s="5"/>
      <c r="TIY34" s="5"/>
      <c r="TIZ34" s="5"/>
      <c r="TJA34" s="5"/>
      <c r="TJB34" s="5"/>
      <c r="TJC34" s="5"/>
      <c r="TJD34" s="5"/>
      <c r="TJE34" s="5"/>
      <c r="TJF34" s="5"/>
      <c r="TJG34" s="5"/>
      <c r="TJH34" s="5"/>
      <c r="TJI34" s="5"/>
      <c r="TJJ34" s="5"/>
      <c r="TJK34" s="5"/>
      <c r="TJL34" s="5"/>
      <c r="TJM34" s="5"/>
      <c r="TJN34" s="5"/>
      <c r="TJO34" s="5"/>
      <c r="TJP34" s="5"/>
      <c r="TJQ34" s="5"/>
      <c r="TJR34" s="5"/>
      <c r="TJS34" s="5"/>
      <c r="TJT34" s="5"/>
      <c r="TJU34" s="5"/>
      <c r="TJV34" s="5"/>
      <c r="TJW34" s="5"/>
      <c r="TJX34" s="5"/>
      <c r="TJY34" s="5"/>
      <c r="TJZ34" s="5"/>
      <c r="TKA34" s="5"/>
      <c r="TKB34" s="5"/>
      <c r="TKC34" s="5"/>
      <c r="TKD34" s="5"/>
      <c r="TKE34" s="5"/>
      <c r="TKF34" s="5"/>
      <c r="TKG34" s="5"/>
      <c r="TKH34" s="5"/>
      <c r="TKI34" s="5"/>
      <c r="TKJ34" s="5"/>
      <c r="TKK34" s="5"/>
      <c r="TKL34" s="5"/>
      <c r="TKM34" s="5"/>
      <c r="TKN34" s="5"/>
      <c r="TKO34" s="5"/>
      <c r="TKP34" s="5"/>
      <c r="TKQ34" s="5"/>
      <c r="TKR34" s="5"/>
      <c r="TKS34" s="5"/>
      <c r="TKT34" s="5"/>
      <c r="TKU34" s="5"/>
      <c r="TKV34" s="5"/>
      <c r="TKW34" s="5"/>
      <c r="TKX34" s="5"/>
      <c r="TKY34" s="5"/>
      <c r="TKZ34" s="5"/>
      <c r="TLA34" s="5"/>
      <c r="TLB34" s="5"/>
      <c r="TLC34" s="5"/>
      <c r="TLD34" s="5"/>
      <c r="TLE34" s="5"/>
      <c r="TLF34" s="5"/>
      <c r="TLG34" s="5"/>
      <c r="TLH34" s="5"/>
      <c r="TLI34" s="5"/>
      <c r="TLJ34" s="5"/>
      <c r="TLK34" s="5"/>
      <c r="TLL34" s="5"/>
      <c r="TLM34" s="5"/>
      <c r="TLN34" s="5"/>
      <c r="TLO34" s="5"/>
      <c r="TLP34" s="5"/>
      <c r="TLQ34" s="5"/>
      <c r="TLR34" s="5"/>
      <c r="TLS34" s="5"/>
      <c r="TLT34" s="5"/>
      <c r="TLU34" s="5"/>
      <c r="TLV34" s="5"/>
      <c r="TLW34" s="5"/>
      <c r="TLX34" s="5"/>
      <c r="TLY34" s="5"/>
      <c r="TLZ34" s="5"/>
      <c r="TMA34" s="5"/>
      <c r="TMB34" s="5"/>
      <c r="TMC34" s="5"/>
      <c r="TMD34" s="5"/>
      <c r="TME34" s="5"/>
      <c r="TMF34" s="5"/>
      <c r="TMG34" s="5"/>
      <c r="TMH34" s="5"/>
      <c r="TMI34" s="5"/>
      <c r="TMJ34" s="5"/>
      <c r="TMK34" s="5"/>
      <c r="TML34" s="5"/>
      <c r="TMM34" s="5"/>
      <c r="TMN34" s="5"/>
      <c r="TMO34" s="5"/>
      <c r="TMP34" s="5"/>
      <c r="TMQ34" s="5"/>
      <c r="TMR34" s="5"/>
      <c r="TMS34" s="5"/>
      <c r="TMT34" s="5"/>
      <c r="TMU34" s="5"/>
      <c r="TMV34" s="5"/>
      <c r="TMW34" s="5"/>
      <c r="TMX34" s="5"/>
      <c r="TMY34" s="5"/>
      <c r="TMZ34" s="5"/>
      <c r="TNA34" s="5"/>
      <c r="TNB34" s="5"/>
      <c r="TNC34" s="5"/>
      <c r="TND34" s="5"/>
      <c r="TNE34" s="5"/>
      <c r="TNF34" s="5"/>
      <c r="TNG34" s="5"/>
      <c r="TNH34" s="5"/>
      <c r="TNI34" s="5"/>
      <c r="TNJ34" s="5"/>
      <c r="TNK34" s="5"/>
      <c r="TNL34" s="5"/>
      <c r="TNM34" s="5"/>
      <c r="TNN34" s="5"/>
      <c r="TNO34" s="5"/>
      <c r="TNP34" s="5"/>
      <c r="TNQ34" s="5"/>
      <c r="TNR34" s="5"/>
      <c r="TNS34" s="5"/>
      <c r="TNT34" s="5"/>
      <c r="TNU34" s="5"/>
      <c r="TNV34" s="5"/>
      <c r="TNW34" s="5"/>
      <c r="TNX34" s="5"/>
      <c r="TNY34" s="5"/>
      <c r="TNZ34" s="5"/>
      <c r="TOA34" s="5"/>
      <c r="TOB34" s="5"/>
      <c r="TOC34" s="5"/>
      <c r="TOD34" s="5"/>
      <c r="TOE34" s="5"/>
      <c r="TOF34" s="5"/>
      <c r="TOG34" s="5"/>
      <c r="TOH34" s="5"/>
      <c r="TOI34" s="5"/>
      <c r="TOJ34" s="5"/>
      <c r="TOK34" s="5"/>
      <c r="TOL34" s="5"/>
      <c r="TOM34" s="5"/>
      <c r="TON34" s="5"/>
      <c r="TOO34" s="5"/>
      <c r="TOP34" s="5"/>
      <c r="TOQ34" s="5"/>
      <c r="TOR34" s="5"/>
      <c r="TOS34" s="5"/>
      <c r="TOT34" s="5"/>
      <c r="TOU34" s="5"/>
      <c r="TOV34" s="5"/>
      <c r="TOW34" s="5"/>
      <c r="TOX34" s="5"/>
      <c r="TOY34" s="5"/>
      <c r="TOZ34" s="5"/>
      <c r="TPA34" s="5"/>
      <c r="TPB34" s="5"/>
      <c r="TPC34" s="5"/>
      <c r="TPD34" s="5"/>
      <c r="TPE34" s="5"/>
      <c r="TPF34" s="5"/>
      <c r="TPG34" s="5"/>
      <c r="TPH34" s="5"/>
      <c r="TPI34" s="5"/>
      <c r="TPJ34" s="5"/>
      <c r="TPK34" s="5"/>
      <c r="TPL34" s="5"/>
      <c r="TPM34" s="5"/>
      <c r="TPN34" s="5"/>
      <c r="TPO34" s="5"/>
      <c r="TPP34" s="5"/>
      <c r="TPQ34" s="5"/>
      <c r="TPR34" s="5"/>
      <c r="TPS34" s="5"/>
      <c r="TPT34" s="5"/>
      <c r="TPU34" s="5"/>
      <c r="TPV34" s="5"/>
      <c r="TPW34" s="5"/>
      <c r="TPX34" s="5"/>
      <c r="TPY34" s="5"/>
      <c r="TPZ34" s="5"/>
      <c r="TQA34" s="5"/>
      <c r="TQB34" s="5"/>
      <c r="TQC34" s="5"/>
      <c r="TQD34" s="5"/>
      <c r="TQE34" s="5"/>
      <c r="TQF34" s="5"/>
      <c r="TQG34" s="5"/>
      <c r="TQH34" s="5"/>
      <c r="TQI34" s="5"/>
      <c r="TQJ34" s="5"/>
      <c r="TQK34" s="5"/>
      <c r="TQL34" s="5"/>
      <c r="TQM34" s="5"/>
      <c r="TQN34" s="5"/>
      <c r="TQO34" s="5"/>
      <c r="TQP34" s="5"/>
      <c r="TQQ34" s="5"/>
      <c r="TQR34" s="5"/>
      <c r="TQS34" s="5"/>
      <c r="TQT34" s="5"/>
      <c r="TQU34" s="5"/>
      <c r="TQV34" s="5"/>
      <c r="TQW34" s="5"/>
      <c r="TQX34" s="5"/>
      <c r="TQY34" s="5"/>
      <c r="TQZ34" s="5"/>
      <c r="TRA34" s="5"/>
      <c r="TRB34" s="5"/>
      <c r="TRC34" s="5"/>
      <c r="TRD34" s="5"/>
      <c r="TRE34" s="5"/>
      <c r="TRF34" s="5"/>
      <c r="TRG34" s="5"/>
      <c r="TRH34" s="5"/>
      <c r="TRI34" s="5"/>
      <c r="TRJ34" s="5"/>
      <c r="TRK34" s="5"/>
      <c r="TRL34" s="5"/>
      <c r="TRM34" s="5"/>
      <c r="TRN34" s="5"/>
      <c r="TRO34" s="5"/>
      <c r="TRP34" s="5"/>
      <c r="TRQ34" s="5"/>
      <c r="TRR34" s="5"/>
      <c r="TRS34" s="5"/>
      <c r="TRT34" s="5"/>
      <c r="TRU34" s="5"/>
      <c r="TRV34" s="5"/>
      <c r="TRW34" s="5"/>
      <c r="TRX34" s="5"/>
      <c r="TRY34" s="5"/>
      <c r="TRZ34" s="5"/>
      <c r="TSA34" s="5"/>
      <c r="TSB34" s="5"/>
      <c r="TSC34" s="5"/>
      <c r="TSD34" s="5"/>
      <c r="TSE34" s="5"/>
      <c r="TSF34" s="5"/>
      <c r="TSG34" s="5"/>
      <c r="TSH34" s="5"/>
      <c r="TSI34" s="5"/>
      <c r="TSJ34" s="5"/>
      <c r="TSK34" s="5"/>
      <c r="TSL34" s="5"/>
      <c r="TSM34" s="5"/>
      <c r="TSN34" s="5"/>
      <c r="TSO34" s="5"/>
      <c r="TSP34" s="5"/>
      <c r="TSQ34" s="5"/>
      <c r="TSR34" s="5"/>
      <c r="TSS34" s="5"/>
      <c r="TST34" s="5"/>
      <c r="TSU34" s="5"/>
      <c r="TSV34" s="5"/>
      <c r="TSW34" s="5"/>
      <c r="TSX34" s="5"/>
      <c r="TSY34" s="5"/>
      <c r="TSZ34" s="5"/>
      <c r="TTA34" s="5"/>
      <c r="TTB34" s="5"/>
      <c r="TTC34" s="5"/>
      <c r="TTD34" s="5"/>
      <c r="TTE34" s="5"/>
      <c r="TTF34" s="5"/>
      <c r="TTG34" s="5"/>
      <c r="TTH34" s="5"/>
      <c r="TTI34" s="5"/>
      <c r="TTJ34" s="5"/>
      <c r="TTK34" s="5"/>
      <c r="TTL34" s="5"/>
      <c r="TTM34" s="5"/>
      <c r="TTN34" s="5"/>
      <c r="TTO34" s="5"/>
      <c r="TTP34" s="5"/>
      <c r="TTQ34" s="5"/>
      <c r="TTR34" s="5"/>
      <c r="TTS34" s="5"/>
      <c r="TTT34" s="5"/>
      <c r="TTU34" s="5"/>
      <c r="TTV34" s="5"/>
      <c r="TTW34" s="5"/>
      <c r="TTX34" s="5"/>
      <c r="TTY34" s="5"/>
      <c r="TTZ34" s="5"/>
      <c r="TUA34" s="5"/>
      <c r="TUB34" s="5"/>
      <c r="TUC34" s="5"/>
      <c r="TUD34" s="5"/>
      <c r="TUE34" s="5"/>
      <c r="TUF34" s="5"/>
      <c r="TUG34" s="5"/>
      <c r="TUH34" s="5"/>
      <c r="TUI34" s="5"/>
      <c r="TUJ34" s="5"/>
      <c r="TUK34" s="5"/>
      <c r="TUL34" s="5"/>
      <c r="TUM34" s="5"/>
      <c r="TUN34" s="5"/>
      <c r="TUO34" s="5"/>
      <c r="TUP34" s="5"/>
      <c r="TUQ34" s="5"/>
      <c r="TUR34" s="5"/>
      <c r="TUS34" s="5"/>
      <c r="TUT34" s="5"/>
      <c r="TUU34" s="5"/>
      <c r="TUV34" s="5"/>
      <c r="TUW34" s="5"/>
      <c r="TUX34" s="5"/>
      <c r="TUY34" s="5"/>
      <c r="TUZ34" s="5"/>
      <c r="TVA34" s="5"/>
      <c r="TVB34" s="5"/>
      <c r="TVC34" s="5"/>
      <c r="TVD34" s="5"/>
      <c r="TVE34" s="5"/>
      <c r="TVF34" s="5"/>
      <c r="TVG34" s="5"/>
      <c r="TVH34" s="5"/>
      <c r="TVI34" s="5"/>
      <c r="TVJ34" s="5"/>
      <c r="TVK34" s="5"/>
      <c r="TVL34" s="5"/>
      <c r="TVM34" s="5"/>
      <c r="TVN34" s="5"/>
      <c r="TVO34" s="5"/>
      <c r="TVP34" s="5"/>
      <c r="TVQ34" s="5"/>
      <c r="TVR34" s="5"/>
      <c r="TVS34" s="5"/>
      <c r="TVT34" s="5"/>
      <c r="TVU34" s="5"/>
      <c r="TVV34" s="5"/>
      <c r="TVW34" s="5"/>
      <c r="TVX34" s="5"/>
      <c r="TVY34" s="5"/>
      <c r="TVZ34" s="5"/>
      <c r="TWA34" s="5"/>
      <c r="TWB34" s="5"/>
      <c r="TWC34" s="5"/>
      <c r="TWD34" s="5"/>
      <c r="TWE34" s="5"/>
      <c r="TWF34" s="5"/>
      <c r="TWG34" s="5"/>
      <c r="TWH34" s="5"/>
      <c r="TWI34" s="5"/>
      <c r="TWJ34" s="5"/>
      <c r="TWK34" s="5"/>
      <c r="TWL34" s="5"/>
      <c r="TWM34" s="5"/>
      <c r="TWN34" s="5"/>
      <c r="TWO34" s="5"/>
      <c r="TWP34" s="5"/>
      <c r="TWQ34" s="5"/>
      <c r="TWR34" s="5"/>
      <c r="TWS34" s="5"/>
      <c r="TWT34" s="5"/>
      <c r="TWU34" s="5"/>
      <c r="TWV34" s="5"/>
      <c r="TWW34" s="5"/>
      <c r="TWX34" s="5"/>
      <c r="TWY34" s="5"/>
      <c r="TWZ34" s="5"/>
      <c r="TXA34" s="5"/>
      <c r="TXB34" s="5"/>
      <c r="TXC34" s="5"/>
      <c r="TXD34" s="5"/>
      <c r="TXE34" s="5"/>
      <c r="TXF34" s="5"/>
      <c r="TXG34" s="5"/>
      <c r="TXH34" s="5"/>
      <c r="TXI34" s="5"/>
      <c r="TXJ34" s="5"/>
      <c r="TXK34" s="5"/>
      <c r="TXL34" s="5"/>
      <c r="TXM34" s="5"/>
      <c r="TXN34" s="5"/>
      <c r="TXO34" s="5"/>
      <c r="TXP34" s="5"/>
      <c r="TXQ34" s="5"/>
      <c r="TXR34" s="5"/>
      <c r="TXS34" s="5"/>
      <c r="TXT34" s="5"/>
      <c r="TXU34" s="5"/>
      <c r="TXV34" s="5"/>
      <c r="TXW34" s="5"/>
      <c r="TXX34" s="5"/>
      <c r="TXY34" s="5"/>
      <c r="TXZ34" s="5"/>
      <c r="TYA34" s="5"/>
      <c r="TYB34" s="5"/>
      <c r="TYC34" s="5"/>
      <c r="TYD34" s="5"/>
      <c r="TYE34" s="5"/>
      <c r="TYF34" s="5"/>
      <c r="TYG34" s="5"/>
      <c r="TYH34" s="5"/>
      <c r="TYI34" s="5"/>
      <c r="TYJ34" s="5"/>
      <c r="TYK34" s="5"/>
      <c r="TYL34" s="5"/>
      <c r="TYM34" s="5"/>
      <c r="TYN34" s="5"/>
      <c r="TYO34" s="5"/>
      <c r="TYP34" s="5"/>
      <c r="TYQ34" s="5"/>
      <c r="TYR34" s="5"/>
      <c r="TYS34" s="5"/>
      <c r="TYT34" s="5"/>
      <c r="TYU34" s="5"/>
      <c r="TYV34" s="5"/>
      <c r="TYW34" s="5"/>
      <c r="TYX34" s="5"/>
      <c r="TYY34" s="5"/>
      <c r="TYZ34" s="5"/>
      <c r="TZA34" s="5"/>
      <c r="TZB34" s="5"/>
      <c r="TZC34" s="5"/>
      <c r="TZD34" s="5"/>
      <c r="TZE34" s="5"/>
      <c r="TZF34" s="5"/>
      <c r="TZG34" s="5"/>
      <c r="TZH34" s="5"/>
      <c r="TZI34" s="5"/>
      <c r="TZJ34" s="5"/>
      <c r="TZK34" s="5"/>
      <c r="TZL34" s="5"/>
      <c r="TZM34" s="5"/>
      <c r="TZN34" s="5"/>
      <c r="TZO34" s="5"/>
      <c r="TZP34" s="5"/>
      <c r="TZQ34" s="5"/>
      <c r="TZR34" s="5"/>
      <c r="TZS34" s="5"/>
      <c r="TZT34" s="5"/>
      <c r="TZU34" s="5"/>
      <c r="TZV34" s="5"/>
      <c r="TZW34" s="5"/>
      <c r="TZX34" s="5"/>
      <c r="TZY34" s="5"/>
      <c r="TZZ34" s="5"/>
      <c r="UAA34" s="5"/>
      <c r="UAB34" s="5"/>
      <c r="UAC34" s="5"/>
      <c r="UAD34" s="5"/>
      <c r="UAE34" s="5"/>
      <c r="UAF34" s="5"/>
      <c r="UAG34" s="5"/>
      <c r="UAH34" s="5"/>
      <c r="UAI34" s="5"/>
      <c r="UAJ34" s="5"/>
      <c r="UAK34" s="5"/>
      <c r="UAL34" s="5"/>
      <c r="UAM34" s="5"/>
      <c r="UAN34" s="5"/>
      <c r="UAO34" s="5"/>
      <c r="UAP34" s="5"/>
      <c r="UAQ34" s="5"/>
      <c r="UAR34" s="5"/>
      <c r="UAS34" s="5"/>
      <c r="UAT34" s="5"/>
      <c r="UAU34" s="5"/>
      <c r="UAV34" s="5"/>
      <c r="UAW34" s="5"/>
      <c r="UAX34" s="5"/>
      <c r="UAY34" s="5"/>
      <c r="UAZ34" s="5"/>
      <c r="UBA34" s="5"/>
      <c r="UBB34" s="5"/>
      <c r="UBC34" s="5"/>
      <c r="UBD34" s="5"/>
      <c r="UBE34" s="5"/>
      <c r="UBF34" s="5"/>
      <c r="UBG34" s="5"/>
      <c r="UBH34" s="5"/>
      <c r="UBI34" s="5"/>
      <c r="UBJ34" s="5"/>
      <c r="UBK34" s="5"/>
      <c r="UBL34" s="5"/>
      <c r="UBM34" s="5"/>
      <c r="UBN34" s="5"/>
      <c r="UBO34" s="5"/>
      <c r="UBP34" s="5"/>
      <c r="UBQ34" s="5"/>
      <c r="UBR34" s="5"/>
      <c r="UBS34" s="5"/>
      <c r="UBT34" s="5"/>
      <c r="UBU34" s="5"/>
      <c r="UBV34" s="5"/>
      <c r="UBW34" s="5"/>
      <c r="UBX34" s="5"/>
      <c r="UBY34" s="5"/>
      <c r="UBZ34" s="5"/>
      <c r="UCA34" s="5"/>
      <c r="UCB34" s="5"/>
      <c r="UCC34" s="5"/>
      <c r="UCD34" s="5"/>
      <c r="UCE34" s="5"/>
      <c r="UCF34" s="5"/>
      <c r="UCG34" s="5"/>
      <c r="UCH34" s="5"/>
      <c r="UCI34" s="5"/>
      <c r="UCJ34" s="5"/>
      <c r="UCK34" s="5"/>
      <c r="UCL34" s="5"/>
      <c r="UCM34" s="5"/>
      <c r="UCN34" s="5"/>
      <c r="UCO34" s="5"/>
      <c r="UCP34" s="5"/>
      <c r="UCQ34" s="5"/>
      <c r="UCR34" s="5"/>
      <c r="UCS34" s="5"/>
      <c r="UCT34" s="5"/>
      <c r="UCU34" s="5"/>
      <c r="UCV34" s="5"/>
      <c r="UCW34" s="5"/>
      <c r="UCX34" s="5"/>
      <c r="UCY34" s="5"/>
      <c r="UCZ34" s="5"/>
      <c r="UDA34" s="5"/>
      <c r="UDB34" s="5"/>
      <c r="UDC34" s="5"/>
      <c r="UDD34" s="5"/>
      <c r="UDE34" s="5"/>
      <c r="UDF34" s="5"/>
      <c r="UDG34" s="5"/>
      <c r="UDH34" s="5"/>
      <c r="UDI34" s="5"/>
      <c r="UDJ34" s="5"/>
      <c r="UDK34" s="5"/>
      <c r="UDL34" s="5"/>
      <c r="UDM34" s="5"/>
      <c r="UDN34" s="5"/>
      <c r="UDO34" s="5"/>
      <c r="UDP34" s="5"/>
      <c r="UDQ34" s="5"/>
      <c r="UDR34" s="5"/>
      <c r="UDS34" s="5"/>
      <c r="UDT34" s="5"/>
      <c r="UDU34" s="5"/>
      <c r="UDV34" s="5"/>
      <c r="UDW34" s="5"/>
      <c r="UDX34" s="5"/>
      <c r="UDY34" s="5"/>
      <c r="UDZ34" s="5"/>
      <c r="UEA34" s="5"/>
      <c r="UEB34" s="5"/>
      <c r="UEC34" s="5"/>
      <c r="UED34" s="5"/>
      <c r="UEE34" s="5"/>
      <c r="UEF34" s="5"/>
      <c r="UEG34" s="5"/>
      <c r="UEH34" s="5"/>
      <c r="UEI34" s="5"/>
      <c r="UEJ34" s="5"/>
      <c r="UEK34" s="5"/>
      <c r="UEL34" s="5"/>
      <c r="UEM34" s="5"/>
      <c r="UEN34" s="5"/>
      <c r="UEO34" s="5"/>
      <c r="UEP34" s="5"/>
      <c r="UEQ34" s="5"/>
      <c r="UER34" s="5"/>
      <c r="UES34" s="5"/>
      <c r="UET34" s="5"/>
      <c r="UEU34" s="5"/>
      <c r="UEV34" s="5"/>
      <c r="UEW34" s="5"/>
      <c r="UEX34" s="5"/>
      <c r="UEY34" s="5"/>
      <c r="UEZ34" s="5"/>
      <c r="UFA34" s="5"/>
      <c r="UFB34" s="5"/>
      <c r="UFC34" s="5"/>
      <c r="UFD34" s="5"/>
      <c r="UFE34" s="5"/>
      <c r="UFF34" s="5"/>
      <c r="UFG34" s="5"/>
      <c r="UFH34" s="5"/>
      <c r="UFI34" s="5"/>
      <c r="UFJ34" s="5"/>
      <c r="UFK34" s="5"/>
      <c r="UFL34" s="5"/>
      <c r="UFM34" s="5"/>
      <c r="UFN34" s="5"/>
      <c r="UFO34" s="5"/>
      <c r="UFP34" s="5"/>
      <c r="UFQ34" s="5"/>
      <c r="UFR34" s="5"/>
      <c r="UFS34" s="5"/>
      <c r="UFT34" s="5"/>
      <c r="UFU34" s="5"/>
      <c r="UFV34" s="5"/>
      <c r="UFW34" s="5"/>
      <c r="UFX34" s="5"/>
      <c r="UFY34" s="5"/>
      <c r="UFZ34" s="5"/>
      <c r="UGA34" s="5"/>
      <c r="UGB34" s="5"/>
      <c r="UGC34" s="5"/>
      <c r="UGD34" s="5"/>
      <c r="UGE34" s="5"/>
      <c r="UGF34" s="5"/>
      <c r="UGG34" s="5"/>
      <c r="UGH34" s="5"/>
      <c r="UGI34" s="5"/>
      <c r="UGJ34" s="5"/>
      <c r="UGK34" s="5"/>
      <c r="UGL34" s="5"/>
      <c r="UGM34" s="5"/>
      <c r="UGN34" s="5"/>
      <c r="UGO34" s="5"/>
      <c r="UGP34" s="5"/>
      <c r="UGQ34" s="5"/>
      <c r="UGR34" s="5"/>
      <c r="UGS34" s="5"/>
      <c r="UGT34" s="5"/>
      <c r="UGU34" s="5"/>
      <c r="UGV34" s="5"/>
      <c r="UGW34" s="5"/>
      <c r="UGX34" s="5"/>
      <c r="UGY34" s="5"/>
      <c r="UGZ34" s="5"/>
      <c r="UHA34" s="5"/>
      <c r="UHB34" s="5"/>
      <c r="UHC34" s="5"/>
      <c r="UHD34" s="5"/>
      <c r="UHE34" s="5"/>
      <c r="UHF34" s="5"/>
      <c r="UHG34" s="5"/>
      <c r="UHH34" s="5"/>
      <c r="UHI34" s="5"/>
      <c r="UHJ34" s="5"/>
      <c r="UHK34" s="5"/>
      <c r="UHL34" s="5"/>
      <c r="UHM34" s="5"/>
      <c r="UHN34" s="5"/>
      <c r="UHO34" s="5"/>
      <c r="UHP34" s="5"/>
      <c r="UHQ34" s="5"/>
      <c r="UHR34" s="5"/>
      <c r="UHS34" s="5"/>
      <c r="UHT34" s="5"/>
      <c r="UHU34" s="5"/>
      <c r="UHV34" s="5"/>
      <c r="UHW34" s="5"/>
      <c r="UHX34" s="5"/>
      <c r="UHY34" s="5"/>
      <c r="UHZ34" s="5"/>
      <c r="UIA34" s="5"/>
      <c r="UIB34" s="5"/>
      <c r="UIC34" s="5"/>
      <c r="UID34" s="5"/>
      <c r="UIE34" s="5"/>
      <c r="UIF34" s="5"/>
      <c r="UIG34" s="5"/>
      <c r="UIH34" s="5"/>
      <c r="UII34" s="5"/>
      <c r="UIJ34" s="5"/>
      <c r="UIK34" s="5"/>
      <c r="UIL34" s="5"/>
      <c r="UIM34" s="5"/>
      <c r="UIN34" s="5"/>
      <c r="UIO34" s="5"/>
      <c r="UIP34" s="5"/>
      <c r="UIQ34" s="5"/>
      <c r="UIR34" s="5"/>
      <c r="UIS34" s="5"/>
      <c r="UIT34" s="5"/>
      <c r="UIU34" s="5"/>
      <c r="UIV34" s="5"/>
      <c r="UIW34" s="5"/>
      <c r="UIX34" s="5"/>
      <c r="UIY34" s="5"/>
      <c r="UIZ34" s="5"/>
      <c r="UJA34" s="5"/>
      <c r="UJB34" s="5"/>
      <c r="UJC34" s="5"/>
      <c r="UJD34" s="5"/>
      <c r="UJE34" s="5"/>
      <c r="UJF34" s="5"/>
      <c r="UJG34" s="5"/>
      <c r="UJH34" s="5"/>
      <c r="UJI34" s="5"/>
      <c r="UJJ34" s="5"/>
      <c r="UJK34" s="5"/>
      <c r="UJL34" s="5"/>
      <c r="UJM34" s="5"/>
      <c r="UJN34" s="5"/>
      <c r="UJO34" s="5"/>
      <c r="UJP34" s="5"/>
      <c r="UJQ34" s="5"/>
      <c r="UJR34" s="5"/>
      <c r="UJS34" s="5"/>
      <c r="UJT34" s="5"/>
      <c r="UJU34" s="5"/>
      <c r="UJV34" s="5"/>
      <c r="UJW34" s="5"/>
      <c r="UJX34" s="5"/>
      <c r="UJY34" s="5"/>
      <c r="UJZ34" s="5"/>
      <c r="UKA34" s="5"/>
      <c r="UKB34" s="5"/>
      <c r="UKC34" s="5"/>
      <c r="UKD34" s="5"/>
      <c r="UKE34" s="5"/>
      <c r="UKF34" s="5"/>
      <c r="UKG34" s="5"/>
      <c r="UKH34" s="5"/>
      <c r="UKI34" s="5"/>
      <c r="UKJ34" s="5"/>
      <c r="UKK34" s="5"/>
      <c r="UKL34" s="5"/>
      <c r="UKM34" s="5"/>
      <c r="UKN34" s="5"/>
      <c r="UKO34" s="5"/>
      <c r="UKP34" s="5"/>
      <c r="UKQ34" s="5"/>
      <c r="UKR34" s="5"/>
      <c r="UKS34" s="5"/>
      <c r="UKT34" s="5"/>
      <c r="UKU34" s="5"/>
      <c r="UKV34" s="5"/>
      <c r="UKW34" s="5"/>
      <c r="UKX34" s="5"/>
      <c r="UKY34" s="5"/>
      <c r="UKZ34" s="5"/>
      <c r="ULA34" s="5"/>
      <c r="ULB34" s="5"/>
      <c r="ULC34" s="5"/>
      <c r="ULD34" s="5"/>
      <c r="ULE34" s="5"/>
      <c r="ULF34" s="5"/>
      <c r="ULG34" s="5"/>
      <c r="ULH34" s="5"/>
      <c r="ULI34" s="5"/>
      <c r="ULJ34" s="5"/>
      <c r="ULK34" s="5"/>
      <c r="ULL34" s="5"/>
      <c r="ULM34" s="5"/>
      <c r="ULN34" s="5"/>
      <c r="ULO34" s="5"/>
      <c r="ULP34" s="5"/>
      <c r="ULQ34" s="5"/>
      <c r="ULR34" s="5"/>
      <c r="ULS34" s="5"/>
      <c r="ULT34" s="5"/>
      <c r="ULU34" s="5"/>
      <c r="ULV34" s="5"/>
      <c r="ULW34" s="5"/>
      <c r="ULX34" s="5"/>
      <c r="ULY34" s="5"/>
      <c r="ULZ34" s="5"/>
      <c r="UMA34" s="5"/>
      <c r="UMB34" s="5"/>
      <c r="UMC34" s="5"/>
      <c r="UMD34" s="5"/>
      <c r="UME34" s="5"/>
      <c r="UMF34" s="5"/>
      <c r="UMG34" s="5"/>
      <c r="UMH34" s="5"/>
      <c r="UMI34" s="5"/>
      <c r="UMJ34" s="5"/>
      <c r="UMK34" s="5"/>
      <c r="UML34" s="5"/>
      <c r="UMM34" s="5"/>
      <c r="UMN34" s="5"/>
      <c r="UMO34" s="5"/>
      <c r="UMP34" s="5"/>
      <c r="UMQ34" s="5"/>
      <c r="UMR34" s="5"/>
      <c r="UMS34" s="5"/>
      <c r="UMT34" s="5"/>
      <c r="UMU34" s="5"/>
      <c r="UMV34" s="5"/>
      <c r="UMW34" s="5"/>
      <c r="UMX34" s="5"/>
      <c r="UMY34" s="5"/>
      <c r="UMZ34" s="5"/>
      <c r="UNA34" s="5"/>
      <c r="UNB34" s="5"/>
      <c r="UNC34" s="5"/>
      <c r="UND34" s="5"/>
      <c r="UNE34" s="5"/>
      <c r="UNF34" s="5"/>
      <c r="UNG34" s="5"/>
      <c r="UNH34" s="5"/>
      <c r="UNI34" s="5"/>
      <c r="UNJ34" s="5"/>
      <c r="UNK34" s="5"/>
      <c r="UNL34" s="5"/>
      <c r="UNM34" s="5"/>
      <c r="UNN34" s="5"/>
      <c r="UNO34" s="5"/>
      <c r="UNP34" s="5"/>
      <c r="UNQ34" s="5"/>
      <c r="UNR34" s="5"/>
      <c r="UNS34" s="5"/>
      <c r="UNT34" s="5"/>
      <c r="UNU34" s="5"/>
      <c r="UNV34" s="5"/>
      <c r="UNW34" s="5"/>
      <c r="UNX34" s="5"/>
      <c r="UNY34" s="5"/>
      <c r="UNZ34" s="5"/>
      <c r="UOA34" s="5"/>
      <c r="UOB34" s="5"/>
      <c r="UOC34" s="5"/>
      <c r="UOD34" s="5"/>
      <c r="UOE34" s="5"/>
      <c r="UOF34" s="5"/>
      <c r="UOG34" s="5"/>
      <c r="UOH34" s="5"/>
      <c r="UOI34" s="5"/>
      <c r="UOJ34" s="5"/>
      <c r="UOK34" s="5"/>
      <c r="UOL34" s="5"/>
      <c r="UOM34" s="5"/>
      <c r="UON34" s="5"/>
      <c r="UOO34" s="5"/>
      <c r="UOP34" s="5"/>
      <c r="UOQ34" s="5"/>
      <c r="UOR34" s="5"/>
      <c r="UOS34" s="5"/>
      <c r="UOT34" s="5"/>
      <c r="UOU34" s="5"/>
      <c r="UOV34" s="5"/>
      <c r="UOW34" s="5"/>
      <c r="UOX34" s="5"/>
      <c r="UOY34" s="5"/>
      <c r="UOZ34" s="5"/>
      <c r="UPA34" s="5"/>
      <c r="UPB34" s="5"/>
      <c r="UPC34" s="5"/>
      <c r="UPD34" s="5"/>
      <c r="UPE34" s="5"/>
      <c r="UPF34" s="5"/>
      <c r="UPG34" s="5"/>
      <c r="UPH34" s="5"/>
      <c r="UPI34" s="5"/>
      <c r="UPJ34" s="5"/>
      <c r="UPK34" s="5"/>
      <c r="UPL34" s="5"/>
      <c r="UPM34" s="5"/>
      <c r="UPN34" s="5"/>
      <c r="UPO34" s="5"/>
      <c r="UPP34" s="5"/>
      <c r="UPQ34" s="5"/>
      <c r="UPR34" s="5"/>
      <c r="UPS34" s="5"/>
      <c r="UPT34" s="5"/>
      <c r="UPU34" s="5"/>
      <c r="UPV34" s="5"/>
      <c r="UPW34" s="5"/>
      <c r="UPX34" s="5"/>
      <c r="UPY34" s="5"/>
      <c r="UPZ34" s="5"/>
      <c r="UQA34" s="5"/>
      <c r="UQB34" s="5"/>
      <c r="UQC34" s="5"/>
      <c r="UQD34" s="5"/>
      <c r="UQE34" s="5"/>
      <c r="UQF34" s="5"/>
      <c r="UQG34" s="5"/>
      <c r="UQH34" s="5"/>
      <c r="UQI34" s="5"/>
      <c r="UQJ34" s="5"/>
      <c r="UQK34" s="5"/>
      <c r="UQL34" s="5"/>
      <c r="UQM34" s="5"/>
      <c r="UQN34" s="5"/>
      <c r="UQO34" s="5"/>
      <c r="UQP34" s="5"/>
      <c r="UQQ34" s="5"/>
      <c r="UQR34" s="5"/>
      <c r="UQS34" s="5"/>
      <c r="UQT34" s="5"/>
      <c r="UQU34" s="5"/>
      <c r="UQV34" s="5"/>
      <c r="UQW34" s="5"/>
      <c r="UQX34" s="5"/>
      <c r="UQY34" s="5"/>
      <c r="UQZ34" s="5"/>
      <c r="URA34" s="5"/>
      <c r="URB34" s="5"/>
      <c r="URC34" s="5"/>
      <c r="URD34" s="5"/>
      <c r="URE34" s="5"/>
      <c r="URF34" s="5"/>
      <c r="URG34" s="5"/>
      <c r="URH34" s="5"/>
      <c r="URI34" s="5"/>
      <c r="URJ34" s="5"/>
      <c r="URK34" s="5"/>
      <c r="URL34" s="5"/>
      <c r="URM34" s="5"/>
      <c r="URN34" s="5"/>
      <c r="URO34" s="5"/>
      <c r="URP34" s="5"/>
      <c r="URQ34" s="5"/>
      <c r="URR34" s="5"/>
      <c r="URS34" s="5"/>
      <c r="URT34" s="5"/>
      <c r="URU34" s="5"/>
      <c r="URV34" s="5"/>
      <c r="URW34" s="5"/>
      <c r="URX34" s="5"/>
      <c r="URY34" s="5"/>
      <c r="URZ34" s="5"/>
      <c r="USA34" s="5"/>
      <c r="USB34" s="5"/>
      <c r="USC34" s="5"/>
      <c r="USD34" s="5"/>
      <c r="USE34" s="5"/>
      <c r="USF34" s="5"/>
      <c r="USG34" s="5"/>
      <c r="USH34" s="5"/>
      <c r="USI34" s="5"/>
      <c r="USJ34" s="5"/>
      <c r="USK34" s="5"/>
      <c r="USL34" s="5"/>
      <c r="USM34" s="5"/>
      <c r="USN34" s="5"/>
      <c r="USO34" s="5"/>
      <c r="USP34" s="5"/>
      <c r="USQ34" s="5"/>
      <c r="USR34" s="5"/>
      <c r="USS34" s="5"/>
      <c r="UST34" s="5"/>
      <c r="USU34" s="5"/>
      <c r="USV34" s="5"/>
      <c r="USW34" s="5"/>
      <c r="USX34" s="5"/>
      <c r="USY34" s="5"/>
      <c r="USZ34" s="5"/>
      <c r="UTA34" s="5"/>
      <c r="UTB34" s="5"/>
      <c r="UTC34" s="5"/>
      <c r="UTD34" s="5"/>
      <c r="UTE34" s="5"/>
      <c r="UTF34" s="5"/>
      <c r="UTG34" s="5"/>
      <c r="UTH34" s="5"/>
      <c r="UTI34" s="5"/>
      <c r="UTJ34" s="5"/>
      <c r="UTK34" s="5"/>
      <c r="UTL34" s="5"/>
      <c r="UTM34" s="5"/>
      <c r="UTN34" s="5"/>
      <c r="UTO34" s="5"/>
      <c r="UTP34" s="5"/>
      <c r="UTQ34" s="5"/>
      <c r="UTR34" s="5"/>
      <c r="UTS34" s="5"/>
      <c r="UTT34" s="5"/>
      <c r="UTU34" s="5"/>
      <c r="UTV34" s="5"/>
      <c r="UTW34" s="5"/>
      <c r="UTX34" s="5"/>
      <c r="UTY34" s="5"/>
      <c r="UTZ34" s="5"/>
      <c r="UUA34" s="5"/>
      <c r="UUB34" s="5"/>
      <c r="UUC34" s="5"/>
      <c r="UUD34" s="5"/>
      <c r="UUE34" s="5"/>
      <c r="UUF34" s="5"/>
      <c r="UUG34" s="5"/>
      <c r="UUH34" s="5"/>
      <c r="UUI34" s="5"/>
      <c r="UUJ34" s="5"/>
      <c r="UUK34" s="5"/>
      <c r="UUL34" s="5"/>
      <c r="UUM34" s="5"/>
      <c r="UUN34" s="5"/>
      <c r="UUO34" s="5"/>
      <c r="UUP34" s="5"/>
      <c r="UUQ34" s="5"/>
      <c r="UUR34" s="5"/>
      <c r="UUS34" s="5"/>
      <c r="UUT34" s="5"/>
      <c r="UUU34" s="5"/>
      <c r="UUV34" s="5"/>
      <c r="UUW34" s="5"/>
      <c r="UUX34" s="5"/>
      <c r="UUY34" s="5"/>
      <c r="UUZ34" s="5"/>
      <c r="UVA34" s="5"/>
      <c r="UVB34" s="5"/>
      <c r="UVC34" s="5"/>
      <c r="UVD34" s="5"/>
      <c r="UVE34" s="5"/>
      <c r="UVF34" s="5"/>
      <c r="UVG34" s="5"/>
      <c r="UVH34" s="5"/>
      <c r="UVI34" s="5"/>
      <c r="UVJ34" s="5"/>
      <c r="UVK34" s="5"/>
      <c r="UVL34" s="5"/>
      <c r="UVM34" s="5"/>
      <c r="UVN34" s="5"/>
      <c r="UVO34" s="5"/>
      <c r="UVP34" s="5"/>
      <c r="UVQ34" s="5"/>
      <c r="UVR34" s="5"/>
      <c r="UVS34" s="5"/>
      <c r="UVT34" s="5"/>
      <c r="UVU34" s="5"/>
      <c r="UVV34" s="5"/>
      <c r="UVW34" s="5"/>
      <c r="UVX34" s="5"/>
      <c r="UVY34" s="5"/>
      <c r="UVZ34" s="5"/>
      <c r="UWA34" s="5"/>
      <c r="UWB34" s="5"/>
      <c r="UWC34" s="5"/>
      <c r="UWD34" s="5"/>
      <c r="UWE34" s="5"/>
      <c r="UWF34" s="5"/>
      <c r="UWG34" s="5"/>
      <c r="UWH34" s="5"/>
      <c r="UWI34" s="5"/>
      <c r="UWJ34" s="5"/>
      <c r="UWK34" s="5"/>
      <c r="UWL34" s="5"/>
      <c r="UWM34" s="5"/>
      <c r="UWN34" s="5"/>
      <c r="UWO34" s="5"/>
      <c r="UWP34" s="5"/>
      <c r="UWQ34" s="5"/>
      <c r="UWR34" s="5"/>
      <c r="UWS34" s="5"/>
      <c r="UWT34" s="5"/>
      <c r="UWU34" s="5"/>
      <c r="UWV34" s="5"/>
      <c r="UWW34" s="5"/>
      <c r="UWX34" s="5"/>
      <c r="UWY34" s="5"/>
      <c r="UWZ34" s="5"/>
      <c r="UXA34" s="5"/>
      <c r="UXB34" s="5"/>
      <c r="UXC34" s="5"/>
      <c r="UXD34" s="5"/>
      <c r="UXE34" s="5"/>
      <c r="UXF34" s="5"/>
      <c r="UXG34" s="5"/>
      <c r="UXH34" s="5"/>
      <c r="UXI34" s="5"/>
      <c r="UXJ34" s="5"/>
      <c r="UXK34" s="5"/>
      <c r="UXL34" s="5"/>
      <c r="UXM34" s="5"/>
      <c r="UXN34" s="5"/>
      <c r="UXO34" s="5"/>
      <c r="UXP34" s="5"/>
      <c r="UXQ34" s="5"/>
      <c r="UXR34" s="5"/>
      <c r="UXS34" s="5"/>
      <c r="UXT34" s="5"/>
      <c r="UXU34" s="5"/>
      <c r="UXV34" s="5"/>
      <c r="UXW34" s="5"/>
      <c r="UXX34" s="5"/>
      <c r="UXY34" s="5"/>
      <c r="UXZ34" s="5"/>
      <c r="UYA34" s="5"/>
      <c r="UYB34" s="5"/>
      <c r="UYC34" s="5"/>
      <c r="UYD34" s="5"/>
      <c r="UYE34" s="5"/>
      <c r="UYF34" s="5"/>
      <c r="UYG34" s="5"/>
      <c r="UYH34" s="5"/>
      <c r="UYI34" s="5"/>
      <c r="UYJ34" s="5"/>
      <c r="UYK34" s="5"/>
      <c r="UYL34" s="5"/>
      <c r="UYM34" s="5"/>
      <c r="UYN34" s="5"/>
      <c r="UYO34" s="5"/>
      <c r="UYP34" s="5"/>
      <c r="UYQ34" s="5"/>
      <c r="UYR34" s="5"/>
      <c r="UYS34" s="5"/>
      <c r="UYT34" s="5"/>
      <c r="UYU34" s="5"/>
      <c r="UYV34" s="5"/>
      <c r="UYW34" s="5"/>
      <c r="UYX34" s="5"/>
      <c r="UYY34" s="5"/>
      <c r="UYZ34" s="5"/>
      <c r="UZA34" s="5"/>
      <c r="UZB34" s="5"/>
      <c r="UZC34" s="5"/>
      <c r="UZD34" s="5"/>
      <c r="UZE34" s="5"/>
      <c r="UZF34" s="5"/>
      <c r="UZG34" s="5"/>
      <c r="UZH34" s="5"/>
      <c r="UZI34" s="5"/>
      <c r="UZJ34" s="5"/>
      <c r="UZK34" s="5"/>
      <c r="UZL34" s="5"/>
      <c r="UZM34" s="5"/>
      <c r="UZN34" s="5"/>
      <c r="UZO34" s="5"/>
      <c r="UZP34" s="5"/>
      <c r="UZQ34" s="5"/>
      <c r="UZR34" s="5"/>
      <c r="UZS34" s="5"/>
      <c r="UZT34" s="5"/>
      <c r="UZU34" s="5"/>
      <c r="UZV34" s="5"/>
      <c r="UZW34" s="5"/>
      <c r="UZX34" s="5"/>
      <c r="UZY34" s="5"/>
      <c r="UZZ34" s="5"/>
      <c r="VAA34" s="5"/>
      <c r="VAB34" s="5"/>
      <c r="VAC34" s="5"/>
      <c r="VAD34" s="5"/>
      <c r="VAE34" s="5"/>
      <c r="VAF34" s="5"/>
      <c r="VAG34" s="5"/>
      <c r="VAH34" s="5"/>
      <c r="VAI34" s="5"/>
      <c r="VAJ34" s="5"/>
      <c r="VAK34" s="5"/>
      <c r="VAL34" s="5"/>
      <c r="VAM34" s="5"/>
      <c r="VAN34" s="5"/>
      <c r="VAO34" s="5"/>
      <c r="VAP34" s="5"/>
      <c r="VAQ34" s="5"/>
      <c r="VAR34" s="5"/>
      <c r="VAS34" s="5"/>
      <c r="VAT34" s="5"/>
      <c r="VAU34" s="5"/>
      <c r="VAV34" s="5"/>
      <c r="VAW34" s="5"/>
      <c r="VAX34" s="5"/>
      <c r="VAY34" s="5"/>
      <c r="VAZ34" s="5"/>
      <c r="VBA34" s="5"/>
      <c r="VBB34" s="5"/>
      <c r="VBC34" s="5"/>
      <c r="VBD34" s="5"/>
      <c r="VBE34" s="5"/>
      <c r="VBF34" s="5"/>
      <c r="VBG34" s="5"/>
      <c r="VBH34" s="5"/>
      <c r="VBI34" s="5"/>
      <c r="VBJ34" s="5"/>
      <c r="VBK34" s="5"/>
      <c r="VBL34" s="5"/>
      <c r="VBM34" s="5"/>
      <c r="VBN34" s="5"/>
      <c r="VBO34" s="5"/>
      <c r="VBP34" s="5"/>
      <c r="VBQ34" s="5"/>
      <c r="VBR34" s="5"/>
      <c r="VBS34" s="5"/>
      <c r="VBT34" s="5"/>
      <c r="VBU34" s="5"/>
      <c r="VBV34" s="5"/>
      <c r="VBW34" s="5"/>
      <c r="VBX34" s="5"/>
      <c r="VBY34" s="5"/>
      <c r="VBZ34" s="5"/>
      <c r="VCA34" s="5"/>
      <c r="VCB34" s="5"/>
      <c r="VCC34" s="5"/>
      <c r="VCD34" s="5"/>
      <c r="VCE34" s="5"/>
      <c r="VCF34" s="5"/>
      <c r="VCG34" s="5"/>
      <c r="VCH34" s="5"/>
      <c r="VCI34" s="5"/>
      <c r="VCJ34" s="5"/>
      <c r="VCK34" s="5"/>
      <c r="VCL34" s="5"/>
      <c r="VCM34" s="5"/>
      <c r="VCN34" s="5"/>
      <c r="VCO34" s="5"/>
      <c r="VCP34" s="5"/>
      <c r="VCQ34" s="5"/>
      <c r="VCR34" s="5"/>
      <c r="VCS34" s="5"/>
      <c r="VCT34" s="5"/>
      <c r="VCU34" s="5"/>
      <c r="VCV34" s="5"/>
      <c r="VCW34" s="5"/>
      <c r="VCX34" s="5"/>
      <c r="VCY34" s="5"/>
      <c r="VCZ34" s="5"/>
      <c r="VDA34" s="5"/>
      <c r="VDB34" s="5"/>
      <c r="VDC34" s="5"/>
      <c r="VDD34" s="5"/>
      <c r="VDE34" s="5"/>
      <c r="VDF34" s="5"/>
      <c r="VDG34" s="5"/>
      <c r="VDH34" s="5"/>
      <c r="VDI34" s="5"/>
      <c r="VDJ34" s="5"/>
      <c r="VDK34" s="5"/>
      <c r="VDL34" s="5"/>
      <c r="VDM34" s="5"/>
      <c r="VDN34" s="5"/>
      <c r="VDO34" s="5"/>
      <c r="VDP34" s="5"/>
      <c r="VDQ34" s="5"/>
      <c r="VDR34" s="5"/>
      <c r="VDS34" s="5"/>
      <c r="VDT34" s="5"/>
      <c r="VDU34" s="5"/>
      <c r="VDV34" s="5"/>
      <c r="VDW34" s="5"/>
      <c r="VDX34" s="5"/>
      <c r="VDY34" s="5"/>
      <c r="VDZ34" s="5"/>
      <c r="VEA34" s="5"/>
      <c r="VEB34" s="5"/>
      <c r="VEC34" s="5"/>
      <c r="VED34" s="5"/>
      <c r="VEE34" s="5"/>
      <c r="VEF34" s="5"/>
      <c r="VEG34" s="5"/>
      <c r="VEH34" s="5"/>
      <c r="VEI34" s="5"/>
      <c r="VEJ34" s="5"/>
      <c r="VEK34" s="5"/>
      <c r="VEL34" s="5"/>
      <c r="VEM34" s="5"/>
      <c r="VEN34" s="5"/>
      <c r="VEO34" s="5"/>
      <c r="VEP34" s="5"/>
      <c r="VEQ34" s="5"/>
      <c r="VER34" s="5"/>
      <c r="VES34" s="5"/>
      <c r="VET34" s="5"/>
      <c r="VEU34" s="5"/>
      <c r="VEV34" s="5"/>
      <c r="VEW34" s="5"/>
      <c r="VEX34" s="5"/>
      <c r="VEY34" s="5"/>
      <c r="VEZ34" s="5"/>
      <c r="VFA34" s="5"/>
      <c r="VFB34" s="5"/>
      <c r="VFC34" s="5"/>
      <c r="VFD34" s="5"/>
      <c r="VFE34" s="5"/>
      <c r="VFF34" s="5"/>
      <c r="VFG34" s="5"/>
      <c r="VFH34" s="5"/>
      <c r="VFI34" s="5"/>
      <c r="VFJ34" s="5"/>
      <c r="VFK34" s="5"/>
      <c r="VFL34" s="5"/>
      <c r="VFM34" s="5"/>
      <c r="VFN34" s="5"/>
      <c r="VFO34" s="5"/>
      <c r="VFP34" s="5"/>
      <c r="VFQ34" s="5"/>
      <c r="VFR34" s="5"/>
      <c r="VFS34" s="5"/>
      <c r="VFT34" s="5"/>
      <c r="VFU34" s="5"/>
      <c r="VFV34" s="5"/>
      <c r="VFW34" s="5"/>
      <c r="VFX34" s="5"/>
      <c r="VFY34" s="5"/>
      <c r="VFZ34" s="5"/>
      <c r="VGA34" s="5"/>
      <c r="VGB34" s="5"/>
      <c r="VGC34" s="5"/>
      <c r="VGD34" s="5"/>
      <c r="VGE34" s="5"/>
      <c r="VGF34" s="5"/>
      <c r="VGG34" s="5"/>
      <c r="VGH34" s="5"/>
      <c r="VGI34" s="5"/>
      <c r="VGJ34" s="5"/>
      <c r="VGK34" s="5"/>
      <c r="VGL34" s="5"/>
      <c r="VGM34" s="5"/>
      <c r="VGN34" s="5"/>
      <c r="VGO34" s="5"/>
      <c r="VGP34" s="5"/>
      <c r="VGQ34" s="5"/>
      <c r="VGR34" s="5"/>
      <c r="VGS34" s="5"/>
      <c r="VGT34" s="5"/>
      <c r="VGU34" s="5"/>
      <c r="VGV34" s="5"/>
      <c r="VGW34" s="5"/>
      <c r="VGX34" s="5"/>
      <c r="VGY34" s="5"/>
      <c r="VGZ34" s="5"/>
      <c r="VHA34" s="5"/>
      <c r="VHB34" s="5"/>
      <c r="VHC34" s="5"/>
      <c r="VHD34" s="5"/>
      <c r="VHE34" s="5"/>
      <c r="VHF34" s="5"/>
      <c r="VHG34" s="5"/>
      <c r="VHH34" s="5"/>
      <c r="VHI34" s="5"/>
      <c r="VHJ34" s="5"/>
      <c r="VHK34" s="5"/>
      <c r="VHL34" s="5"/>
      <c r="VHM34" s="5"/>
      <c r="VHN34" s="5"/>
      <c r="VHO34" s="5"/>
      <c r="VHP34" s="5"/>
      <c r="VHQ34" s="5"/>
      <c r="VHR34" s="5"/>
      <c r="VHS34" s="5"/>
      <c r="VHT34" s="5"/>
      <c r="VHU34" s="5"/>
      <c r="VHV34" s="5"/>
      <c r="VHW34" s="5"/>
      <c r="VHX34" s="5"/>
      <c r="VHY34" s="5"/>
      <c r="VHZ34" s="5"/>
      <c r="VIA34" s="5"/>
      <c r="VIB34" s="5"/>
      <c r="VIC34" s="5"/>
      <c r="VID34" s="5"/>
      <c r="VIE34" s="5"/>
      <c r="VIF34" s="5"/>
      <c r="VIG34" s="5"/>
      <c r="VIH34" s="5"/>
      <c r="VII34" s="5"/>
      <c r="VIJ34" s="5"/>
      <c r="VIK34" s="5"/>
      <c r="VIL34" s="5"/>
      <c r="VIM34" s="5"/>
      <c r="VIN34" s="5"/>
      <c r="VIO34" s="5"/>
      <c r="VIP34" s="5"/>
      <c r="VIQ34" s="5"/>
      <c r="VIR34" s="5"/>
      <c r="VIS34" s="5"/>
      <c r="VIT34" s="5"/>
      <c r="VIU34" s="5"/>
      <c r="VIV34" s="5"/>
      <c r="VIW34" s="5"/>
      <c r="VIX34" s="5"/>
      <c r="VIY34" s="5"/>
      <c r="VIZ34" s="5"/>
      <c r="VJA34" s="5"/>
      <c r="VJB34" s="5"/>
      <c r="VJC34" s="5"/>
      <c r="VJD34" s="5"/>
      <c r="VJE34" s="5"/>
      <c r="VJF34" s="5"/>
      <c r="VJG34" s="5"/>
      <c r="VJH34" s="5"/>
      <c r="VJI34" s="5"/>
      <c r="VJJ34" s="5"/>
      <c r="VJK34" s="5"/>
      <c r="VJL34" s="5"/>
      <c r="VJM34" s="5"/>
      <c r="VJN34" s="5"/>
      <c r="VJO34" s="5"/>
      <c r="VJP34" s="5"/>
      <c r="VJQ34" s="5"/>
      <c r="VJR34" s="5"/>
      <c r="VJS34" s="5"/>
      <c r="VJT34" s="5"/>
      <c r="VJU34" s="5"/>
      <c r="VJV34" s="5"/>
      <c r="VJW34" s="5"/>
      <c r="VJX34" s="5"/>
      <c r="VJY34" s="5"/>
      <c r="VJZ34" s="5"/>
      <c r="VKA34" s="5"/>
      <c r="VKB34" s="5"/>
      <c r="VKC34" s="5"/>
      <c r="VKD34" s="5"/>
      <c r="VKE34" s="5"/>
      <c r="VKF34" s="5"/>
      <c r="VKG34" s="5"/>
      <c r="VKH34" s="5"/>
      <c r="VKI34" s="5"/>
      <c r="VKJ34" s="5"/>
      <c r="VKK34" s="5"/>
      <c r="VKL34" s="5"/>
      <c r="VKM34" s="5"/>
      <c r="VKN34" s="5"/>
      <c r="VKO34" s="5"/>
      <c r="VKP34" s="5"/>
      <c r="VKQ34" s="5"/>
      <c r="VKR34" s="5"/>
      <c r="VKS34" s="5"/>
      <c r="VKT34" s="5"/>
      <c r="VKU34" s="5"/>
      <c r="VKV34" s="5"/>
      <c r="VKW34" s="5"/>
      <c r="VKX34" s="5"/>
      <c r="VKY34" s="5"/>
      <c r="VKZ34" s="5"/>
      <c r="VLA34" s="5"/>
      <c r="VLB34" s="5"/>
      <c r="VLC34" s="5"/>
      <c r="VLD34" s="5"/>
      <c r="VLE34" s="5"/>
      <c r="VLF34" s="5"/>
      <c r="VLG34" s="5"/>
      <c r="VLH34" s="5"/>
      <c r="VLI34" s="5"/>
      <c r="VLJ34" s="5"/>
      <c r="VLK34" s="5"/>
      <c r="VLL34" s="5"/>
      <c r="VLM34" s="5"/>
      <c r="VLN34" s="5"/>
      <c r="VLO34" s="5"/>
      <c r="VLP34" s="5"/>
      <c r="VLQ34" s="5"/>
      <c r="VLR34" s="5"/>
      <c r="VLS34" s="5"/>
      <c r="VLT34" s="5"/>
      <c r="VLU34" s="5"/>
      <c r="VLV34" s="5"/>
      <c r="VLW34" s="5"/>
      <c r="VLX34" s="5"/>
      <c r="VLY34" s="5"/>
      <c r="VLZ34" s="5"/>
      <c r="VMA34" s="5"/>
      <c r="VMB34" s="5"/>
      <c r="VMC34" s="5"/>
      <c r="VMD34" s="5"/>
      <c r="VME34" s="5"/>
      <c r="VMF34" s="5"/>
      <c r="VMG34" s="5"/>
      <c r="VMH34" s="5"/>
      <c r="VMI34" s="5"/>
      <c r="VMJ34" s="5"/>
      <c r="VMK34" s="5"/>
      <c r="VML34" s="5"/>
      <c r="VMM34" s="5"/>
      <c r="VMN34" s="5"/>
      <c r="VMO34" s="5"/>
      <c r="VMP34" s="5"/>
      <c r="VMQ34" s="5"/>
      <c r="VMR34" s="5"/>
      <c r="VMS34" s="5"/>
      <c r="VMT34" s="5"/>
      <c r="VMU34" s="5"/>
      <c r="VMV34" s="5"/>
      <c r="VMW34" s="5"/>
      <c r="VMX34" s="5"/>
      <c r="VMY34" s="5"/>
      <c r="VMZ34" s="5"/>
      <c r="VNA34" s="5"/>
      <c r="VNB34" s="5"/>
      <c r="VNC34" s="5"/>
      <c r="VND34" s="5"/>
      <c r="VNE34" s="5"/>
      <c r="VNF34" s="5"/>
      <c r="VNG34" s="5"/>
      <c r="VNH34" s="5"/>
      <c r="VNI34" s="5"/>
      <c r="VNJ34" s="5"/>
      <c r="VNK34" s="5"/>
      <c r="VNL34" s="5"/>
      <c r="VNM34" s="5"/>
      <c r="VNN34" s="5"/>
      <c r="VNO34" s="5"/>
      <c r="VNP34" s="5"/>
      <c r="VNQ34" s="5"/>
      <c r="VNR34" s="5"/>
      <c r="VNS34" s="5"/>
      <c r="VNT34" s="5"/>
      <c r="VNU34" s="5"/>
      <c r="VNV34" s="5"/>
      <c r="VNW34" s="5"/>
      <c r="VNX34" s="5"/>
      <c r="VNY34" s="5"/>
      <c r="VNZ34" s="5"/>
      <c r="VOA34" s="5"/>
      <c r="VOB34" s="5"/>
      <c r="VOC34" s="5"/>
      <c r="VOD34" s="5"/>
      <c r="VOE34" s="5"/>
      <c r="VOF34" s="5"/>
      <c r="VOG34" s="5"/>
      <c r="VOH34" s="5"/>
      <c r="VOI34" s="5"/>
      <c r="VOJ34" s="5"/>
      <c r="VOK34" s="5"/>
      <c r="VOL34" s="5"/>
      <c r="VOM34" s="5"/>
      <c r="VON34" s="5"/>
      <c r="VOO34" s="5"/>
      <c r="VOP34" s="5"/>
      <c r="VOQ34" s="5"/>
      <c r="VOR34" s="5"/>
      <c r="VOS34" s="5"/>
      <c r="VOT34" s="5"/>
      <c r="VOU34" s="5"/>
      <c r="VOV34" s="5"/>
      <c r="VOW34" s="5"/>
      <c r="VOX34" s="5"/>
      <c r="VOY34" s="5"/>
      <c r="VOZ34" s="5"/>
      <c r="VPA34" s="5"/>
      <c r="VPB34" s="5"/>
      <c r="VPC34" s="5"/>
      <c r="VPD34" s="5"/>
      <c r="VPE34" s="5"/>
      <c r="VPF34" s="5"/>
      <c r="VPG34" s="5"/>
      <c r="VPH34" s="5"/>
      <c r="VPI34" s="5"/>
      <c r="VPJ34" s="5"/>
      <c r="VPK34" s="5"/>
      <c r="VPL34" s="5"/>
      <c r="VPM34" s="5"/>
      <c r="VPN34" s="5"/>
      <c r="VPO34" s="5"/>
      <c r="VPP34" s="5"/>
      <c r="VPQ34" s="5"/>
      <c r="VPR34" s="5"/>
      <c r="VPS34" s="5"/>
      <c r="VPT34" s="5"/>
      <c r="VPU34" s="5"/>
      <c r="VPV34" s="5"/>
      <c r="VPW34" s="5"/>
      <c r="VPX34" s="5"/>
      <c r="VPY34" s="5"/>
      <c r="VPZ34" s="5"/>
      <c r="VQA34" s="5"/>
      <c r="VQB34" s="5"/>
      <c r="VQC34" s="5"/>
      <c r="VQD34" s="5"/>
      <c r="VQE34" s="5"/>
      <c r="VQF34" s="5"/>
      <c r="VQG34" s="5"/>
      <c r="VQH34" s="5"/>
      <c r="VQI34" s="5"/>
      <c r="VQJ34" s="5"/>
      <c r="VQK34" s="5"/>
      <c r="VQL34" s="5"/>
      <c r="VQM34" s="5"/>
      <c r="VQN34" s="5"/>
      <c r="VQO34" s="5"/>
      <c r="VQP34" s="5"/>
      <c r="VQQ34" s="5"/>
      <c r="VQR34" s="5"/>
      <c r="VQS34" s="5"/>
      <c r="VQT34" s="5"/>
      <c r="VQU34" s="5"/>
      <c r="VQV34" s="5"/>
      <c r="VQW34" s="5"/>
      <c r="VQX34" s="5"/>
      <c r="VQY34" s="5"/>
      <c r="VQZ34" s="5"/>
      <c r="VRA34" s="5"/>
      <c r="VRB34" s="5"/>
      <c r="VRC34" s="5"/>
      <c r="VRD34" s="5"/>
      <c r="VRE34" s="5"/>
      <c r="VRF34" s="5"/>
      <c r="VRG34" s="5"/>
      <c r="VRH34" s="5"/>
      <c r="VRI34" s="5"/>
      <c r="VRJ34" s="5"/>
      <c r="VRK34" s="5"/>
      <c r="VRL34" s="5"/>
      <c r="VRM34" s="5"/>
      <c r="VRN34" s="5"/>
      <c r="VRO34" s="5"/>
      <c r="VRP34" s="5"/>
      <c r="VRQ34" s="5"/>
      <c r="VRR34" s="5"/>
      <c r="VRS34" s="5"/>
      <c r="VRT34" s="5"/>
      <c r="VRU34" s="5"/>
      <c r="VRV34" s="5"/>
      <c r="VRW34" s="5"/>
      <c r="VRX34" s="5"/>
      <c r="VRY34" s="5"/>
      <c r="VRZ34" s="5"/>
      <c r="VSA34" s="5"/>
      <c r="VSB34" s="5"/>
      <c r="VSC34" s="5"/>
      <c r="VSD34" s="5"/>
      <c r="VSE34" s="5"/>
      <c r="VSF34" s="5"/>
      <c r="VSG34" s="5"/>
      <c r="VSH34" s="5"/>
      <c r="VSI34" s="5"/>
      <c r="VSJ34" s="5"/>
      <c r="VSK34" s="5"/>
      <c r="VSL34" s="5"/>
      <c r="VSM34" s="5"/>
      <c r="VSN34" s="5"/>
      <c r="VSO34" s="5"/>
      <c r="VSP34" s="5"/>
      <c r="VSQ34" s="5"/>
      <c r="VSR34" s="5"/>
      <c r="VSS34" s="5"/>
      <c r="VST34" s="5"/>
      <c r="VSU34" s="5"/>
      <c r="VSV34" s="5"/>
      <c r="VSW34" s="5"/>
      <c r="VSX34" s="5"/>
      <c r="VSY34" s="5"/>
      <c r="VSZ34" s="5"/>
      <c r="VTA34" s="5"/>
      <c r="VTB34" s="5"/>
      <c r="VTC34" s="5"/>
      <c r="VTD34" s="5"/>
      <c r="VTE34" s="5"/>
      <c r="VTF34" s="5"/>
      <c r="VTG34" s="5"/>
      <c r="VTH34" s="5"/>
      <c r="VTI34" s="5"/>
      <c r="VTJ34" s="5"/>
      <c r="VTK34" s="5"/>
      <c r="VTL34" s="5"/>
      <c r="VTM34" s="5"/>
      <c r="VTN34" s="5"/>
      <c r="VTO34" s="5"/>
      <c r="VTP34" s="5"/>
      <c r="VTQ34" s="5"/>
      <c r="VTR34" s="5"/>
      <c r="VTS34" s="5"/>
      <c r="VTT34" s="5"/>
      <c r="VTU34" s="5"/>
      <c r="VTV34" s="5"/>
      <c r="VTW34" s="5"/>
      <c r="VTX34" s="5"/>
      <c r="VTY34" s="5"/>
      <c r="VTZ34" s="5"/>
      <c r="VUA34" s="5"/>
      <c r="VUB34" s="5"/>
      <c r="VUC34" s="5"/>
      <c r="VUD34" s="5"/>
      <c r="VUE34" s="5"/>
      <c r="VUF34" s="5"/>
      <c r="VUG34" s="5"/>
      <c r="VUH34" s="5"/>
      <c r="VUI34" s="5"/>
      <c r="VUJ34" s="5"/>
      <c r="VUK34" s="5"/>
      <c r="VUL34" s="5"/>
      <c r="VUM34" s="5"/>
      <c r="VUN34" s="5"/>
      <c r="VUO34" s="5"/>
      <c r="VUP34" s="5"/>
      <c r="VUQ34" s="5"/>
      <c r="VUR34" s="5"/>
      <c r="VUS34" s="5"/>
      <c r="VUT34" s="5"/>
      <c r="VUU34" s="5"/>
      <c r="VUV34" s="5"/>
      <c r="VUW34" s="5"/>
      <c r="VUX34" s="5"/>
      <c r="VUY34" s="5"/>
      <c r="VUZ34" s="5"/>
      <c r="VVA34" s="5"/>
      <c r="VVB34" s="5"/>
      <c r="VVC34" s="5"/>
      <c r="VVD34" s="5"/>
      <c r="VVE34" s="5"/>
      <c r="VVF34" s="5"/>
      <c r="VVG34" s="5"/>
      <c r="VVH34" s="5"/>
      <c r="VVI34" s="5"/>
      <c r="VVJ34" s="5"/>
      <c r="VVK34" s="5"/>
      <c r="VVL34" s="5"/>
      <c r="VVM34" s="5"/>
      <c r="VVN34" s="5"/>
      <c r="VVO34" s="5"/>
      <c r="VVP34" s="5"/>
      <c r="VVQ34" s="5"/>
      <c r="VVR34" s="5"/>
      <c r="VVS34" s="5"/>
      <c r="VVT34" s="5"/>
      <c r="VVU34" s="5"/>
      <c r="VVV34" s="5"/>
      <c r="VVW34" s="5"/>
      <c r="VVX34" s="5"/>
      <c r="VVY34" s="5"/>
      <c r="VVZ34" s="5"/>
      <c r="VWA34" s="5"/>
      <c r="VWB34" s="5"/>
      <c r="VWC34" s="5"/>
      <c r="VWD34" s="5"/>
      <c r="VWE34" s="5"/>
      <c r="VWF34" s="5"/>
      <c r="VWG34" s="5"/>
      <c r="VWH34" s="5"/>
      <c r="VWI34" s="5"/>
      <c r="VWJ34" s="5"/>
      <c r="VWK34" s="5"/>
      <c r="VWL34" s="5"/>
      <c r="VWM34" s="5"/>
      <c r="VWN34" s="5"/>
      <c r="VWO34" s="5"/>
      <c r="VWP34" s="5"/>
      <c r="VWQ34" s="5"/>
      <c r="VWR34" s="5"/>
      <c r="VWS34" s="5"/>
      <c r="VWT34" s="5"/>
      <c r="VWU34" s="5"/>
      <c r="VWV34" s="5"/>
      <c r="VWW34" s="5"/>
      <c r="VWX34" s="5"/>
      <c r="VWY34" s="5"/>
      <c r="VWZ34" s="5"/>
      <c r="VXA34" s="5"/>
      <c r="VXB34" s="5"/>
      <c r="VXC34" s="5"/>
      <c r="VXD34" s="5"/>
      <c r="VXE34" s="5"/>
      <c r="VXF34" s="5"/>
      <c r="VXG34" s="5"/>
      <c r="VXH34" s="5"/>
      <c r="VXI34" s="5"/>
      <c r="VXJ34" s="5"/>
      <c r="VXK34" s="5"/>
      <c r="VXL34" s="5"/>
      <c r="VXM34" s="5"/>
      <c r="VXN34" s="5"/>
      <c r="VXO34" s="5"/>
      <c r="VXP34" s="5"/>
      <c r="VXQ34" s="5"/>
      <c r="VXR34" s="5"/>
      <c r="VXS34" s="5"/>
      <c r="VXT34" s="5"/>
      <c r="VXU34" s="5"/>
      <c r="VXV34" s="5"/>
      <c r="VXW34" s="5"/>
      <c r="VXX34" s="5"/>
      <c r="VXY34" s="5"/>
      <c r="VXZ34" s="5"/>
      <c r="VYA34" s="5"/>
      <c r="VYB34" s="5"/>
      <c r="VYC34" s="5"/>
      <c r="VYD34" s="5"/>
      <c r="VYE34" s="5"/>
      <c r="VYF34" s="5"/>
      <c r="VYG34" s="5"/>
      <c r="VYH34" s="5"/>
      <c r="VYI34" s="5"/>
      <c r="VYJ34" s="5"/>
      <c r="VYK34" s="5"/>
      <c r="VYL34" s="5"/>
      <c r="VYM34" s="5"/>
      <c r="VYN34" s="5"/>
      <c r="VYO34" s="5"/>
      <c r="VYP34" s="5"/>
      <c r="VYQ34" s="5"/>
      <c r="VYR34" s="5"/>
      <c r="VYS34" s="5"/>
      <c r="VYT34" s="5"/>
      <c r="VYU34" s="5"/>
      <c r="VYV34" s="5"/>
      <c r="VYW34" s="5"/>
      <c r="VYX34" s="5"/>
      <c r="VYY34" s="5"/>
      <c r="VYZ34" s="5"/>
      <c r="VZA34" s="5"/>
      <c r="VZB34" s="5"/>
      <c r="VZC34" s="5"/>
      <c r="VZD34" s="5"/>
      <c r="VZE34" s="5"/>
      <c r="VZF34" s="5"/>
      <c r="VZG34" s="5"/>
      <c r="VZH34" s="5"/>
      <c r="VZI34" s="5"/>
      <c r="VZJ34" s="5"/>
      <c r="VZK34" s="5"/>
      <c r="VZL34" s="5"/>
      <c r="VZM34" s="5"/>
      <c r="VZN34" s="5"/>
      <c r="VZO34" s="5"/>
      <c r="VZP34" s="5"/>
      <c r="VZQ34" s="5"/>
      <c r="VZR34" s="5"/>
      <c r="VZS34" s="5"/>
      <c r="VZT34" s="5"/>
      <c r="VZU34" s="5"/>
      <c r="VZV34" s="5"/>
      <c r="VZW34" s="5"/>
      <c r="VZX34" s="5"/>
      <c r="VZY34" s="5"/>
      <c r="VZZ34" s="5"/>
      <c r="WAA34" s="5"/>
      <c r="WAB34" s="5"/>
      <c r="WAC34" s="5"/>
      <c r="WAD34" s="5"/>
      <c r="WAE34" s="5"/>
      <c r="WAF34" s="5"/>
      <c r="WAG34" s="5"/>
      <c r="WAH34" s="5"/>
      <c r="WAI34" s="5"/>
      <c r="WAJ34" s="5"/>
      <c r="WAK34" s="5"/>
      <c r="WAL34" s="5"/>
      <c r="WAM34" s="5"/>
      <c r="WAN34" s="5"/>
      <c r="WAO34" s="5"/>
      <c r="WAP34" s="5"/>
      <c r="WAQ34" s="5"/>
      <c r="WAR34" s="5"/>
      <c r="WAS34" s="5"/>
      <c r="WAT34" s="5"/>
      <c r="WAU34" s="5"/>
      <c r="WAV34" s="5"/>
      <c r="WAW34" s="5"/>
      <c r="WAX34" s="5"/>
      <c r="WAY34" s="5"/>
      <c r="WAZ34" s="5"/>
      <c r="WBA34" s="5"/>
      <c r="WBB34" s="5"/>
      <c r="WBC34" s="5"/>
      <c r="WBD34" s="5"/>
      <c r="WBE34" s="5"/>
      <c r="WBF34" s="5"/>
      <c r="WBG34" s="5"/>
      <c r="WBH34" s="5"/>
      <c r="WBI34" s="5"/>
      <c r="WBJ34" s="5"/>
      <c r="WBK34" s="5"/>
      <c r="WBL34" s="5"/>
      <c r="WBM34" s="5"/>
      <c r="WBN34" s="5"/>
      <c r="WBO34" s="5"/>
      <c r="WBP34" s="5"/>
      <c r="WBQ34" s="5"/>
      <c r="WBR34" s="5"/>
      <c r="WBS34" s="5"/>
      <c r="WBT34" s="5"/>
      <c r="WBU34" s="5"/>
      <c r="WBV34" s="5"/>
      <c r="WBW34" s="5"/>
      <c r="WBX34" s="5"/>
      <c r="WBY34" s="5"/>
      <c r="WBZ34" s="5"/>
      <c r="WCA34" s="5"/>
      <c r="WCB34" s="5"/>
      <c r="WCC34" s="5"/>
      <c r="WCD34" s="5"/>
      <c r="WCE34" s="5"/>
      <c r="WCF34" s="5"/>
      <c r="WCG34" s="5"/>
      <c r="WCH34" s="5"/>
      <c r="WCI34" s="5"/>
      <c r="WCJ34" s="5"/>
      <c r="WCK34" s="5"/>
      <c r="WCL34" s="5"/>
      <c r="WCM34" s="5"/>
      <c r="WCN34" s="5"/>
      <c r="WCO34" s="5"/>
      <c r="WCP34" s="5"/>
      <c r="WCQ34" s="5"/>
      <c r="WCR34" s="5"/>
      <c r="WCS34" s="5"/>
      <c r="WCT34" s="5"/>
      <c r="WCU34" s="5"/>
      <c r="WCV34" s="5"/>
      <c r="WCW34" s="5"/>
      <c r="WCX34" s="5"/>
      <c r="WCY34" s="5"/>
      <c r="WCZ34" s="5"/>
      <c r="WDA34" s="5"/>
      <c r="WDB34" s="5"/>
      <c r="WDC34" s="5"/>
      <c r="WDD34" s="5"/>
      <c r="WDE34" s="5"/>
      <c r="WDF34" s="5"/>
      <c r="WDG34" s="5"/>
      <c r="WDH34" s="5"/>
      <c r="WDI34" s="5"/>
      <c r="WDJ34" s="5"/>
      <c r="WDK34" s="5"/>
      <c r="WDL34" s="5"/>
      <c r="WDM34" s="5"/>
      <c r="WDN34" s="5"/>
      <c r="WDO34" s="5"/>
      <c r="WDP34" s="5"/>
      <c r="WDQ34" s="5"/>
      <c r="WDR34" s="5"/>
      <c r="WDS34" s="5"/>
      <c r="WDT34" s="5"/>
      <c r="WDU34" s="5"/>
      <c r="WDV34" s="5"/>
      <c r="WDW34" s="5"/>
      <c r="WDX34" s="5"/>
      <c r="WDY34" s="5"/>
      <c r="WDZ34" s="5"/>
      <c r="WEA34" s="5"/>
      <c r="WEB34" s="5"/>
      <c r="WEC34" s="5"/>
      <c r="WED34" s="5"/>
      <c r="WEE34" s="5"/>
      <c r="WEF34" s="5"/>
      <c r="WEG34" s="5"/>
      <c r="WEH34" s="5"/>
      <c r="WEI34" s="5"/>
      <c r="WEJ34" s="5"/>
      <c r="WEK34" s="5"/>
      <c r="WEL34" s="5"/>
      <c r="WEM34" s="5"/>
      <c r="WEN34" s="5"/>
      <c r="WEO34" s="5"/>
      <c r="WEP34" s="5"/>
      <c r="WEQ34" s="5"/>
      <c r="WER34" s="5"/>
      <c r="WES34" s="5"/>
      <c r="WET34" s="5"/>
      <c r="WEU34" s="5"/>
      <c r="WEV34" s="5"/>
      <c r="WEW34" s="5"/>
      <c r="WEX34" s="5"/>
      <c r="WEY34" s="5"/>
      <c r="WEZ34" s="5"/>
      <c r="WFA34" s="5"/>
      <c r="WFB34" s="5"/>
      <c r="WFC34" s="5"/>
      <c r="WFD34" s="5"/>
      <c r="WFE34" s="5"/>
      <c r="WFF34" s="5"/>
      <c r="WFG34" s="5"/>
      <c r="WFH34" s="5"/>
      <c r="WFI34" s="5"/>
      <c r="WFJ34" s="5"/>
      <c r="WFK34" s="5"/>
      <c r="WFL34" s="5"/>
      <c r="WFM34" s="5"/>
      <c r="WFN34" s="5"/>
      <c r="WFO34" s="5"/>
      <c r="WFP34" s="5"/>
      <c r="WFQ34" s="5"/>
      <c r="WFR34" s="5"/>
      <c r="WFS34" s="5"/>
      <c r="WFT34" s="5"/>
      <c r="WFU34" s="5"/>
      <c r="WFV34" s="5"/>
      <c r="WFW34" s="5"/>
      <c r="WFX34" s="5"/>
      <c r="WFY34" s="5"/>
      <c r="WFZ34" s="5"/>
      <c r="WGA34" s="5"/>
      <c r="WGB34" s="5"/>
      <c r="WGC34" s="5"/>
      <c r="WGD34" s="5"/>
      <c r="WGE34" s="5"/>
      <c r="WGF34" s="5"/>
      <c r="WGG34" s="5"/>
      <c r="WGH34" s="5"/>
      <c r="WGI34" s="5"/>
      <c r="WGJ34" s="5"/>
      <c r="WGK34" s="5"/>
      <c r="WGL34" s="5"/>
      <c r="WGM34" s="5"/>
      <c r="WGN34" s="5"/>
      <c r="WGO34" s="5"/>
      <c r="WGP34" s="5"/>
      <c r="WGQ34" s="5"/>
      <c r="WGR34" s="5"/>
      <c r="WGS34" s="5"/>
      <c r="WGT34" s="5"/>
      <c r="WGU34" s="5"/>
      <c r="WGV34" s="5"/>
      <c r="WGW34" s="5"/>
      <c r="WGX34" s="5"/>
      <c r="WGY34" s="5"/>
      <c r="WGZ34" s="5"/>
      <c r="WHA34" s="5"/>
      <c r="WHB34" s="5"/>
      <c r="WHC34" s="5"/>
      <c r="WHD34" s="5"/>
      <c r="WHE34" s="5"/>
      <c r="WHF34" s="5"/>
      <c r="WHG34" s="5"/>
      <c r="WHH34" s="5"/>
      <c r="WHI34" s="5"/>
      <c r="WHJ34" s="5"/>
      <c r="WHK34" s="5"/>
      <c r="WHL34" s="5"/>
      <c r="WHM34" s="5"/>
      <c r="WHN34" s="5"/>
      <c r="WHO34" s="5"/>
      <c r="WHP34" s="5"/>
      <c r="WHQ34" s="5"/>
      <c r="WHR34" s="5"/>
      <c r="WHS34" s="5"/>
      <c r="WHT34" s="5"/>
      <c r="WHU34" s="5"/>
      <c r="WHV34" s="5"/>
      <c r="WHW34" s="5"/>
      <c r="WHX34" s="5"/>
      <c r="WHY34" s="5"/>
      <c r="WHZ34" s="5"/>
      <c r="WIA34" s="5"/>
      <c r="WIB34" s="5"/>
      <c r="WIC34" s="5"/>
      <c r="WID34" s="5"/>
      <c r="WIE34" s="5"/>
      <c r="WIF34" s="5"/>
      <c r="WIG34" s="5"/>
      <c r="WIH34" s="5"/>
      <c r="WII34" s="5"/>
      <c r="WIJ34" s="5"/>
      <c r="WIK34" s="5"/>
      <c r="WIL34" s="5"/>
      <c r="WIM34" s="5"/>
      <c r="WIN34" s="5"/>
      <c r="WIO34" s="5"/>
      <c r="WIP34" s="5"/>
      <c r="WIQ34" s="5"/>
      <c r="WIR34" s="5"/>
      <c r="WIS34" s="5"/>
      <c r="WIT34" s="5"/>
      <c r="WIU34" s="5"/>
      <c r="WIV34" s="5"/>
      <c r="WIW34" s="5"/>
      <c r="WIX34" s="5"/>
      <c r="WIY34" s="5"/>
      <c r="WIZ34" s="5"/>
      <c r="WJA34" s="5"/>
      <c r="WJB34" s="5"/>
      <c r="WJC34" s="5"/>
      <c r="WJD34" s="5"/>
      <c r="WJE34" s="5"/>
      <c r="WJF34" s="5"/>
      <c r="WJG34" s="5"/>
      <c r="WJH34" s="5"/>
      <c r="WJI34" s="5"/>
      <c r="WJJ34" s="5"/>
      <c r="WJK34" s="5"/>
      <c r="WJL34" s="5"/>
      <c r="WJM34" s="5"/>
      <c r="WJN34" s="5"/>
      <c r="WJO34" s="5"/>
      <c r="WJP34" s="5"/>
      <c r="WJQ34" s="5"/>
      <c r="WJR34" s="5"/>
      <c r="WJS34" s="5"/>
      <c r="WJT34" s="5"/>
      <c r="WJU34" s="5"/>
      <c r="WJV34" s="5"/>
      <c r="WJW34" s="5"/>
      <c r="WJX34" s="5"/>
      <c r="WJY34" s="5"/>
      <c r="WJZ34" s="5"/>
      <c r="WKA34" s="5"/>
      <c r="WKB34" s="5"/>
      <c r="WKC34" s="5"/>
      <c r="WKD34" s="5"/>
      <c r="WKE34" s="5"/>
      <c r="WKF34" s="5"/>
      <c r="WKG34" s="5"/>
      <c r="WKH34" s="5"/>
      <c r="WKI34" s="5"/>
      <c r="WKJ34" s="5"/>
      <c r="WKK34" s="5"/>
      <c r="WKL34" s="5"/>
      <c r="WKM34" s="5"/>
      <c r="WKN34" s="5"/>
      <c r="WKO34" s="5"/>
      <c r="WKP34" s="5"/>
      <c r="WKQ34" s="5"/>
      <c r="WKR34" s="5"/>
      <c r="WKS34" s="5"/>
      <c r="WKT34" s="5"/>
      <c r="WKU34" s="5"/>
      <c r="WKV34" s="5"/>
      <c r="WKW34" s="5"/>
      <c r="WKX34" s="5"/>
      <c r="WKY34" s="5"/>
      <c r="WKZ34" s="5"/>
      <c r="WLA34" s="5"/>
      <c r="WLB34" s="5"/>
      <c r="WLC34" s="5"/>
      <c r="WLD34" s="5"/>
      <c r="WLE34" s="5"/>
      <c r="WLF34" s="5"/>
      <c r="WLG34" s="5"/>
      <c r="WLH34" s="5"/>
      <c r="WLI34" s="5"/>
      <c r="WLJ34" s="5"/>
      <c r="WLK34" s="5"/>
      <c r="WLL34" s="5"/>
      <c r="WLM34" s="5"/>
      <c r="WLN34" s="5"/>
      <c r="WLO34" s="5"/>
      <c r="WLP34" s="5"/>
      <c r="WLQ34" s="5"/>
      <c r="WLR34" s="5"/>
      <c r="WLS34" s="5"/>
      <c r="WLT34" s="5"/>
      <c r="WLU34" s="5"/>
      <c r="WLV34" s="5"/>
      <c r="WLW34" s="5"/>
      <c r="WLX34" s="5"/>
      <c r="WLY34" s="5"/>
      <c r="WLZ34" s="5"/>
      <c r="WMA34" s="5"/>
      <c r="WMB34" s="5"/>
      <c r="WMC34" s="5"/>
      <c r="WMD34" s="5"/>
      <c r="WME34" s="5"/>
      <c r="WMF34" s="5"/>
      <c r="WMG34" s="5"/>
      <c r="WMH34" s="5"/>
      <c r="WMI34" s="5"/>
      <c r="WMJ34" s="5"/>
      <c r="WMK34" s="5"/>
      <c r="WML34" s="5"/>
      <c r="WMM34" s="5"/>
      <c r="WMN34" s="5"/>
      <c r="WMO34" s="5"/>
      <c r="WMP34" s="5"/>
      <c r="WMQ34" s="5"/>
      <c r="WMR34" s="5"/>
      <c r="WMS34" s="5"/>
      <c r="WMT34" s="5"/>
      <c r="WMU34" s="5"/>
      <c r="WMV34" s="5"/>
      <c r="WMW34" s="5"/>
      <c r="WMX34" s="5"/>
      <c r="WMY34" s="5"/>
      <c r="WMZ34" s="5"/>
      <c r="WNA34" s="5"/>
      <c r="WNB34" s="5"/>
      <c r="WNC34" s="5"/>
      <c r="WND34" s="5"/>
      <c r="WNE34" s="5"/>
      <c r="WNF34" s="5"/>
      <c r="WNG34" s="5"/>
      <c r="WNH34" s="5"/>
      <c r="WNI34" s="5"/>
      <c r="WNJ34" s="5"/>
      <c r="WNK34" s="5"/>
      <c r="WNL34" s="5"/>
      <c r="WNM34" s="5"/>
      <c r="WNN34" s="5"/>
      <c r="WNO34" s="5"/>
      <c r="WNP34" s="5"/>
      <c r="WNQ34" s="5"/>
      <c r="WNR34" s="5"/>
      <c r="WNS34" s="5"/>
      <c r="WNT34" s="5"/>
      <c r="WNU34" s="5"/>
      <c r="WNV34" s="5"/>
      <c r="WNW34" s="5"/>
      <c r="WNX34" s="5"/>
      <c r="WNY34" s="5"/>
      <c r="WNZ34" s="5"/>
      <c r="WOA34" s="5"/>
      <c r="WOB34" s="5"/>
      <c r="WOC34" s="5"/>
      <c r="WOD34" s="5"/>
      <c r="WOE34" s="5"/>
      <c r="WOF34" s="5"/>
      <c r="WOG34" s="5"/>
      <c r="WOH34" s="5"/>
      <c r="WOI34" s="5"/>
      <c r="WOJ34" s="5"/>
      <c r="WOK34" s="5"/>
      <c r="WOL34" s="5"/>
      <c r="WOM34" s="5"/>
      <c r="WON34" s="5"/>
      <c r="WOO34" s="5"/>
      <c r="WOP34" s="5"/>
      <c r="WOQ34" s="5"/>
      <c r="WOR34" s="5"/>
      <c r="WOS34" s="5"/>
      <c r="WOT34" s="5"/>
      <c r="WOU34" s="5"/>
      <c r="WOV34" s="5"/>
      <c r="WOW34" s="5"/>
      <c r="WOX34" s="5"/>
      <c r="WOY34" s="5"/>
      <c r="WOZ34" s="5"/>
      <c r="WPA34" s="5"/>
      <c r="WPB34" s="5"/>
      <c r="WPC34" s="5"/>
      <c r="WPD34" s="5"/>
      <c r="WPE34" s="5"/>
      <c r="WPF34" s="5"/>
      <c r="WPG34" s="5"/>
      <c r="WPH34" s="5"/>
      <c r="WPI34" s="5"/>
      <c r="WPJ34" s="5"/>
      <c r="WPK34" s="5"/>
      <c r="WPL34" s="5"/>
      <c r="WPM34" s="5"/>
      <c r="WPN34" s="5"/>
      <c r="WPO34" s="5"/>
      <c r="WPP34" s="5"/>
      <c r="WPQ34" s="5"/>
      <c r="WPR34" s="5"/>
      <c r="WPS34" s="5"/>
      <c r="WPT34" s="5"/>
      <c r="WPU34" s="5"/>
      <c r="WPV34" s="5"/>
      <c r="WPW34" s="5"/>
      <c r="WPX34" s="5"/>
      <c r="WPY34" s="5"/>
      <c r="WPZ34" s="5"/>
      <c r="WQA34" s="5"/>
      <c r="WQB34" s="5"/>
      <c r="WQC34" s="5"/>
      <c r="WQD34" s="5"/>
      <c r="WQE34" s="5"/>
      <c r="WQF34" s="5"/>
      <c r="WQG34" s="5"/>
      <c r="WQH34" s="5"/>
      <c r="WQI34" s="5"/>
      <c r="WQJ34" s="5"/>
      <c r="WQK34" s="5"/>
      <c r="WQL34" s="5"/>
      <c r="WQM34" s="5"/>
      <c r="WQN34" s="5"/>
      <c r="WQO34" s="5"/>
      <c r="WQP34" s="5"/>
      <c r="WQQ34" s="5"/>
      <c r="WQR34" s="5"/>
      <c r="WQS34" s="5"/>
      <c r="WQT34" s="5"/>
      <c r="WQU34" s="5"/>
      <c r="WQV34" s="5"/>
      <c r="WQW34" s="5"/>
      <c r="WQX34" s="5"/>
      <c r="WQY34" s="5"/>
      <c r="WQZ34" s="5"/>
      <c r="WRA34" s="5"/>
      <c r="WRB34" s="5"/>
      <c r="WRC34" s="5"/>
      <c r="WRD34" s="5"/>
      <c r="WRE34" s="5"/>
      <c r="WRF34" s="5"/>
      <c r="WRG34" s="5"/>
      <c r="WRH34" s="5"/>
      <c r="WRI34" s="5"/>
      <c r="WRJ34" s="5"/>
      <c r="WRK34" s="5"/>
      <c r="WRL34" s="5"/>
      <c r="WRM34" s="5"/>
      <c r="WRN34" s="5"/>
      <c r="WRO34" s="5"/>
      <c r="WRP34" s="5"/>
      <c r="WRQ34" s="5"/>
      <c r="WRR34" s="5"/>
      <c r="WRS34" s="5"/>
      <c r="WRT34" s="5"/>
      <c r="WRU34" s="5"/>
      <c r="WRV34" s="5"/>
      <c r="WRW34" s="5"/>
      <c r="WRX34" s="5"/>
      <c r="WRY34" s="5"/>
      <c r="WRZ34" s="5"/>
      <c r="WSA34" s="5"/>
      <c r="WSB34" s="5"/>
      <c r="WSC34" s="5"/>
      <c r="WSD34" s="5"/>
      <c r="WSE34" s="5"/>
      <c r="WSF34" s="5"/>
      <c r="WSG34" s="5"/>
      <c r="WSH34" s="5"/>
      <c r="WSI34" s="5"/>
      <c r="WSJ34" s="5"/>
      <c r="WSK34" s="5"/>
      <c r="WSL34" s="5"/>
      <c r="WSM34" s="5"/>
      <c r="WSN34" s="5"/>
      <c r="WSO34" s="5"/>
      <c r="WSP34" s="5"/>
      <c r="WSQ34" s="5"/>
      <c r="WSR34" s="5"/>
      <c r="WSS34" s="5"/>
      <c r="WST34" s="5"/>
      <c r="WSU34" s="5"/>
      <c r="WSV34" s="5"/>
      <c r="WSW34" s="5"/>
      <c r="WSX34" s="5"/>
      <c r="WSY34" s="5"/>
      <c r="WSZ34" s="5"/>
      <c r="WTA34" s="5"/>
      <c r="WTB34" s="5"/>
      <c r="WTC34" s="5"/>
      <c r="WTD34" s="5"/>
      <c r="WTE34" s="5"/>
      <c r="WTF34" s="5"/>
      <c r="WTG34" s="5"/>
      <c r="WTH34" s="5"/>
      <c r="WTI34" s="5"/>
      <c r="WTJ34" s="5"/>
      <c r="WTK34" s="5"/>
      <c r="WTL34" s="5"/>
      <c r="WTM34" s="5"/>
      <c r="WTN34" s="5"/>
      <c r="WTO34" s="5"/>
      <c r="WTP34" s="5"/>
      <c r="WTQ34" s="5"/>
      <c r="WTR34" s="5"/>
      <c r="WTS34" s="5"/>
      <c r="WTT34" s="5"/>
      <c r="WTU34" s="5"/>
      <c r="WTV34" s="5"/>
      <c r="WTW34" s="5"/>
      <c r="WTX34" s="5"/>
      <c r="WTY34" s="5"/>
      <c r="WTZ34" s="5"/>
      <c r="WUA34" s="5"/>
      <c r="WUB34" s="5"/>
      <c r="WUC34" s="5"/>
      <c r="WUD34" s="5"/>
      <c r="WUE34" s="5"/>
      <c r="WUF34" s="5"/>
      <c r="WUG34" s="5"/>
      <c r="WUH34" s="5"/>
      <c r="WUI34" s="5"/>
      <c r="WUJ34" s="5"/>
      <c r="WUK34" s="5"/>
      <c r="WUL34" s="5"/>
      <c r="WUM34" s="5"/>
      <c r="WUN34" s="5"/>
      <c r="WUO34" s="5"/>
      <c r="WUP34" s="5"/>
      <c r="WUQ34" s="5"/>
      <c r="WUR34" s="5"/>
      <c r="WUS34" s="5"/>
      <c r="WUT34" s="5"/>
      <c r="WUU34" s="5"/>
      <c r="WUV34" s="5"/>
      <c r="WUW34" s="5"/>
      <c r="WUX34" s="5"/>
      <c r="WUY34" s="5"/>
      <c r="WUZ34" s="5"/>
      <c r="WVA34" s="5"/>
      <c r="WVB34" s="5"/>
      <c r="WVC34" s="5"/>
      <c r="WVD34" s="5"/>
      <c r="WVE34" s="5"/>
      <c r="WVF34" s="5"/>
      <c r="WVG34" s="5"/>
      <c r="WVH34" s="5"/>
      <c r="WVI34" s="5"/>
      <c r="WVJ34" s="5"/>
      <c r="WVK34" s="5"/>
      <c r="WVL34" s="5"/>
      <c r="WVM34" s="5"/>
      <c r="WVN34" s="5"/>
      <c r="WVO34" s="5"/>
      <c r="WVP34" s="5"/>
      <c r="WVQ34" s="5"/>
      <c r="WVR34" s="5"/>
      <c r="WVS34" s="5"/>
      <c r="WVT34" s="5"/>
      <c r="WVU34" s="5"/>
      <c r="WVV34" s="5"/>
      <c r="WVW34" s="5"/>
      <c r="WVX34" s="5"/>
      <c r="WVY34" s="5"/>
      <c r="WVZ34" s="5"/>
      <c r="WWA34" s="5"/>
      <c r="WWB34" s="5"/>
      <c r="WWC34" s="5"/>
      <c r="WWD34" s="5"/>
      <c r="WWE34" s="5"/>
      <c r="WWF34" s="5"/>
      <c r="WWG34" s="5"/>
      <c r="WWH34" s="5"/>
      <c r="WWI34" s="5"/>
      <c r="WWJ34" s="5"/>
      <c r="WWK34" s="5"/>
      <c r="WWL34" s="5"/>
      <c r="WWM34" s="5"/>
      <c r="WWN34" s="5"/>
      <c r="WWO34" s="5"/>
      <c r="WWP34" s="5"/>
      <c r="WWQ34" s="5"/>
      <c r="WWR34" s="5"/>
      <c r="WWS34" s="5"/>
      <c r="WWT34" s="5"/>
      <c r="WWU34" s="5"/>
      <c r="WWV34" s="5"/>
      <c r="WWW34" s="5"/>
      <c r="WWX34" s="5"/>
      <c r="WWY34" s="5"/>
      <c r="WWZ34" s="5"/>
      <c r="WXA34" s="5"/>
      <c r="WXB34" s="5"/>
      <c r="WXC34" s="5"/>
      <c r="WXD34" s="5"/>
      <c r="WXE34" s="5"/>
      <c r="WXF34" s="5"/>
      <c r="WXG34" s="5"/>
      <c r="WXH34" s="5"/>
      <c r="WXI34" s="5"/>
      <c r="WXJ34" s="5"/>
      <c r="WXK34" s="5"/>
      <c r="WXL34" s="5"/>
      <c r="WXM34" s="5"/>
      <c r="WXN34" s="5"/>
      <c r="WXO34" s="5"/>
      <c r="WXP34" s="5"/>
      <c r="WXQ34" s="5"/>
      <c r="WXR34" s="5"/>
      <c r="WXS34" s="5"/>
      <c r="WXT34" s="5"/>
      <c r="WXU34" s="5"/>
      <c r="WXV34" s="5"/>
      <c r="WXW34" s="5"/>
      <c r="WXX34" s="5"/>
      <c r="WXY34" s="5"/>
      <c r="WXZ34" s="5"/>
      <c r="WYA34" s="5"/>
      <c r="WYB34" s="5"/>
      <c r="WYC34" s="5"/>
      <c r="WYD34" s="5"/>
      <c r="WYE34" s="5"/>
      <c r="WYF34" s="5"/>
      <c r="WYG34" s="5"/>
      <c r="WYH34" s="5"/>
      <c r="WYI34" s="5"/>
      <c r="WYJ34" s="5"/>
      <c r="WYK34" s="5"/>
      <c r="WYL34" s="5"/>
      <c r="WYM34" s="5"/>
      <c r="WYN34" s="5"/>
      <c r="WYO34" s="5"/>
      <c r="WYP34" s="5"/>
      <c r="WYQ34" s="5"/>
      <c r="WYR34" s="5"/>
      <c r="WYS34" s="5"/>
      <c r="WYT34" s="5"/>
      <c r="WYU34" s="5"/>
      <c r="WYV34" s="5"/>
      <c r="WYW34" s="5"/>
      <c r="WYX34" s="5"/>
      <c r="WYY34" s="5"/>
      <c r="WYZ34" s="5"/>
      <c r="WZA34" s="5"/>
      <c r="WZB34" s="5"/>
      <c r="WZC34" s="5"/>
      <c r="WZD34" s="5"/>
      <c r="WZE34" s="5"/>
      <c r="WZF34" s="5"/>
      <c r="WZG34" s="5"/>
      <c r="WZH34" s="5"/>
      <c r="WZI34" s="5"/>
      <c r="WZJ34" s="5"/>
      <c r="WZK34" s="5"/>
      <c r="WZL34" s="5"/>
      <c r="WZM34" s="5"/>
      <c r="WZN34" s="5"/>
      <c r="WZO34" s="5"/>
      <c r="WZP34" s="5"/>
      <c r="WZQ34" s="5"/>
      <c r="WZR34" s="5"/>
      <c r="WZS34" s="5"/>
      <c r="WZT34" s="5"/>
      <c r="WZU34" s="5"/>
      <c r="WZV34" s="5"/>
      <c r="WZW34" s="5"/>
      <c r="WZX34" s="5"/>
      <c r="WZY34" s="5"/>
      <c r="WZZ34" s="5"/>
      <c r="XAA34" s="5"/>
      <c r="XAB34" s="5"/>
      <c r="XAC34" s="5"/>
      <c r="XAD34" s="5"/>
      <c r="XAE34" s="5"/>
      <c r="XAF34" s="5"/>
      <c r="XAG34" s="5"/>
      <c r="XAH34" s="5"/>
      <c r="XAI34" s="5"/>
      <c r="XAJ34" s="5"/>
      <c r="XAK34" s="5"/>
      <c r="XAL34" s="5"/>
      <c r="XAM34" s="5"/>
      <c r="XAN34" s="5"/>
      <c r="XAO34" s="5"/>
      <c r="XAP34" s="5"/>
      <c r="XAQ34" s="5"/>
      <c r="XAR34" s="5"/>
      <c r="XAS34" s="5"/>
      <c r="XAT34" s="5"/>
      <c r="XAU34" s="5"/>
      <c r="XAV34" s="5"/>
      <c r="XAW34" s="5"/>
      <c r="XAX34" s="5"/>
      <c r="XAY34" s="5"/>
      <c r="XAZ34" s="5"/>
      <c r="XBA34" s="5"/>
      <c r="XBB34" s="5"/>
      <c r="XBC34" s="5"/>
      <c r="XBD34" s="5"/>
      <c r="XBE34" s="5"/>
      <c r="XBF34" s="5"/>
      <c r="XBG34" s="5"/>
      <c r="XBH34" s="5"/>
      <c r="XBI34" s="5"/>
      <c r="XBJ34" s="5"/>
      <c r="XBK34" s="5"/>
      <c r="XBL34" s="5"/>
      <c r="XBM34" s="5"/>
      <c r="XBN34" s="5"/>
      <c r="XBO34" s="5"/>
      <c r="XBP34" s="5"/>
      <c r="XBQ34" s="5"/>
      <c r="XBR34" s="5"/>
      <c r="XBS34" s="5"/>
      <c r="XBT34" s="5"/>
      <c r="XBU34" s="5"/>
      <c r="XBV34" s="5"/>
      <c r="XBW34" s="5"/>
      <c r="XBX34" s="5"/>
      <c r="XBY34" s="5"/>
      <c r="XBZ34" s="5"/>
      <c r="XCA34" s="5"/>
      <c r="XCB34" s="5"/>
      <c r="XCC34" s="5"/>
      <c r="XCD34" s="5"/>
      <c r="XCE34" s="5"/>
      <c r="XCF34" s="5"/>
      <c r="XCG34" s="5"/>
      <c r="XCH34" s="5"/>
      <c r="XCI34" s="5"/>
      <c r="XCJ34" s="5"/>
      <c r="XCK34" s="5"/>
      <c r="XCL34" s="5"/>
      <c r="XCM34" s="5"/>
      <c r="XCN34" s="5"/>
      <c r="XCO34" s="5"/>
      <c r="XCP34" s="5"/>
      <c r="XCQ34" s="5"/>
      <c r="XCR34" s="5"/>
      <c r="XCS34" s="5"/>
      <c r="XCT34" s="5"/>
      <c r="XCU34" s="5"/>
      <c r="XCV34" s="5"/>
      <c r="XCW34" s="5"/>
      <c r="XCX34" s="5"/>
      <c r="XCY34" s="5"/>
      <c r="XCZ34" s="5"/>
      <c r="XDA34" s="5"/>
      <c r="XDB34" s="5"/>
      <c r="XDC34" s="5"/>
      <c r="XDD34" s="5"/>
      <c r="XDE34" s="5"/>
      <c r="XDF34" s="5"/>
    </row>
    <row r="35" s="220" customFormat="1" ht="20.1" customHeight="1" spans="1:20">
      <c r="A35" s="247" t="s">
        <v>1110</v>
      </c>
      <c r="B35" s="251">
        <v>1304</v>
      </c>
      <c r="C35" s="251">
        <v>13100</v>
      </c>
      <c r="D35" s="249">
        <f t="shared" si="0"/>
        <v>10.0460122699387</v>
      </c>
      <c r="E35" s="250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</row>
    <row r="36" ht="20.1" customHeight="1" spans="1:5">
      <c r="A36" s="247" t="s">
        <v>1111</v>
      </c>
      <c r="B36" s="251">
        <v>9009</v>
      </c>
      <c r="C36" s="251">
        <v>0</v>
      </c>
      <c r="D36" s="249">
        <f t="shared" si="0"/>
        <v>0</v>
      </c>
      <c r="E36" s="250"/>
    </row>
    <row r="37" ht="20.1" customHeight="1" spans="1:5">
      <c r="A37" s="243" t="s">
        <v>1113</v>
      </c>
      <c r="B37" s="244">
        <v>200553</v>
      </c>
      <c r="C37" s="244">
        <f>SUM(C38:C40)</f>
        <v>220780.7378</v>
      </c>
      <c r="D37" s="245">
        <f t="shared" si="0"/>
        <v>1.10085981162087</v>
      </c>
      <c r="E37" s="246">
        <f>SUM(E38:E40)</f>
        <v>0</v>
      </c>
    </row>
    <row r="38" ht="20.1" customHeight="1" spans="1:5">
      <c r="A38" s="247" t="s">
        <v>1114</v>
      </c>
      <c r="B38" s="251">
        <v>169280</v>
      </c>
      <c r="C38" s="251">
        <v>167812.2738</v>
      </c>
      <c r="D38" s="249">
        <f t="shared" si="0"/>
        <v>0.991329594754253</v>
      </c>
      <c r="E38" s="250"/>
    </row>
    <row r="39" ht="20.1" customHeight="1" spans="1:5">
      <c r="A39" s="247" t="s">
        <v>1115</v>
      </c>
      <c r="B39" s="251">
        <v>31248</v>
      </c>
      <c r="C39" s="251">
        <v>52769.764</v>
      </c>
      <c r="D39" s="249">
        <f t="shared" si="0"/>
        <v>1.68874052739375</v>
      </c>
      <c r="E39" s="250"/>
    </row>
    <row r="40" ht="20.1" customHeight="1" spans="1:5">
      <c r="A40" s="247" t="s">
        <v>1116</v>
      </c>
      <c r="B40" s="251">
        <v>25</v>
      </c>
      <c r="C40" s="251">
        <v>198.7</v>
      </c>
      <c r="D40" s="249">
        <f t="shared" si="0"/>
        <v>7.948</v>
      </c>
      <c r="E40" s="250"/>
    </row>
    <row r="41" ht="20.1" customHeight="1" spans="1:5">
      <c r="A41" s="243" t="s">
        <v>1117</v>
      </c>
      <c r="B41" s="244">
        <v>1184</v>
      </c>
      <c r="C41" s="244">
        <f>SUM(C42:C43)</f>
        <v>6308.2156</v>
      </c>
      <c r="D41" s="245">
        <f t="shared" si="0"/>
        <v>5.3278847972973</v>
      </c>
      <c r="E41" s="246">
        <f>SUM(E42:E43)</f>
        <v>0</v>
      </c>
    </row>
    <row r="42" ht="20.1" customHeight="1" spans="1:5">
      <c r="A42" s="247" t="s">
        <v>1118</v>
      </c>
      <c r="B42" s="251">
        <v>774</v>
      </c>
      <c r="C42" s="251">
        <v>4373.6332</v>
      </c>
      <c r="D42" s="249">
        <f t="shared" si="0"/>
        <v>5.65068888888889</v>
      </c>
      <c r="E42" s="250"/>
    </row>
    <row r="43" ht="20.1" customHeight="1" spans="1:5">
      <c r="A43" s="247" t="s">
        <v>1119</v>
      </c>
      <c r="B43" s="251">
        <v>410</v>
      </c>
      <c r="C43" s="251">
        <v>1934.5824</v>
      </c>
      <c r="D43" s="249">
        <f t="shared" si="0"/>
        <v>4.71849365853659</v>
      </c>
      <c r="E43" s="250"/>
    </row>
    <row r="44" ht="20.1" customHeight="1" spans="1:5">
      <c r="A44" s="243" t="s">
        <v>1120</v>
      </c>
      <c r="B44" s="244">
        <v>51058</v>
      </c>
      <c r="C44" s="244">
        <f>SUM(C45:C47)</f>
        <v>145093.669</v>
      </c>
      <c r="D44" s="245">
        <f t="shared" si="0"/>
        <v>2.84174211680834</v>
      </c>
      <c r="E44" s="246">
        <f>SUM(E45:E47)</f>
        <v>0</v>
      </c>
    </row>
    <row r="45" ht="20.1" customHeight="1" spans="1:5">
      <c r="A45" s="247" t="s">
        <v>1121</v>
      </c>
      <c r="B45" s="251">
        <v>28628</v>
      </c>
      <c r="C45" s="251">
        <v>61558.9623</v>
      </c>
      <c r="D45" s="249">
        <f t="shared" si="0"/>
        <v>2.15030607447254</v>
      </c>
      <c r="E45" s="250"/>
    </row>
    <row r="46" ht="20.1" customHeight="1" spans="1:5">
      <c r="A46" s="247" t="s">
        <v>1122</v>
      </c>
      <c r="B46" s="251">
        <v>0</v>
      </c>
      <c r="C46" s="251">
        <v>167</v>
      </c>
      <c r="D46" s="249" t="e">
        <f t="shared" si="0"/>
        <v>#DIV/0!</v>
      </c>
      <c r="E46" s="250"/>
    </row>
    <row r="47" ht="20.1" customHeight="1" spans="1:5">
      <c r="A47" s="247" t="s">
        <v>1123</v>
      </c>
      <c r="B47" s="251">
        <v>22430</v>
      </c>
      <c r="C47" s="251">
        <v>83367.7067</v>
      </c>
      <c r="D47" s="249">
        <f t="shared" si="0"/>
        <v>3.71679477039679</v>
      </c>
      <c r="E47" s="250"/>
    </row>
    <row r="48" ht="20.1" customHeight="1" spans="1:5">
      <c r="A48" s="243" t="s">
        <v>1124</v>
      </c>
      <c r="B48" s="244">
        <v>1000</v>
      </c>
      <c r="C48" s="244">
        <v>0</v>
      </c>
      <c r="D48" s="245">
        <f t="shared" si="0"/>
        <v>0</v>
      </c>
      <c r="E48" s="246">
        <f>SUM(E49:E52)</f>
        <v>0</v>
      </c>
    </row>
    <row r="49" ht="20.1" customHeight="1" spans="1:5">
      <c r="A49" s="247" t="s">
        <v>1125</v>
      </c>
      <c r="B49" s="251">
        <v>1000</v>
      </c>
      <c r="C49" s="251">
        <v>0</v>
      </c>
      <c r="D49" s="249">
        <f t="shared" si="0"/>
        <v>0</v>
      </c>
      <c r="E49" s="250"/>
    </row>
    <row r="50" ht="20.1" customHeight="1" spans="1:5">
      <c r="A50" s="247" t="s">
        <v>1126</v>
      </c>
      <c r="B50" s="251"/>
      <c r="C50" s="251"/>
      <c r="D50" s="249"/>
      <c r="E50" s="250"/>
    </row>
    <row r="51" ht="20.1" customHeight="1" spans="1:5">
      <c r="A51" s="247" t="s">
        <v>1127</v>
      </c>
      <c r="B51" s="251"/>
      <c r="C51" s="251"/>
      <c r="D51" s="249"/>
      <c r="E51" s="250"/>
    </row>
    <row r="52" ht="20.1" customHeight="1" spans="1:5">
      <c r="A52" s="247" t="s">
        <v>1128</v>
      </c>
      <c r="B52" s="251"/>
      <c r="C52" s="251">
        <v>0</v>
      </c>
      <c r="D52" s="249" t="e">
        <f t="shared" ref="D52:D61" si="1">C52/B52</f>
        <v>#DIV/0!</v>
      </c>
      <c r="E52" s="250"/>
    </row>
    <row r="53" ht="20.1" customHeight="1" spans="1:5">
      <c r="A53" s="243" t="s">
        <v>1129</v>
      </c>
      <c r="B53" s="244">
        <v>66081</v>
      </c>
      <c r="C53" s="244">
        <f>SUM(C54:C58)</f>
        <v>79864.1152</v>
      </c>
      <c r="D53" s="245">
        <f t="shared" si="1"/>
        <v>1.20857909535267</v>
      </c>
      <c r="E53" s="246">
        <f>SUM(E54:E58)</f>
        <v>0</v>
      </c>
    </row>
    <row r="54" ht="20.1" customHeight="1" spans="1:5">
      <c r="A54" s="247" t="s">
        <v>1130</v>
      </c>
      <c r="B54" s="251">
        <v>43156</v>
      </c>
      <c r="C54" s="251">
        <v>53860.65</v>
      </c>
      <c r="D54" s="249">
        <f t="shared" si="1"/>
        <v>1.24804546297155</v>
      </c>
      <c r="E54" s="250"/>
    </row>
    <row r="55" ht="20.1" customHeight="1" spans="1:5">
      <c r="A55" s="247" t="s">
        <v>1131</v>
      </c>
      <c r="B55" s="251">
        <v>221</v>
      </c>
      <c r="C55" s="251">
        <v>391.28</v>
      </c>
      <c r="D55" s="249">
        <f t="shared" si="1"/>
        <v>1.77049773755656</v>
      </c>
      <c r="E55" s="250"/>
    </row>
    <row r="56" ht="20.1" customHeight="1" spans="1:5">
      <c r="A56" s="247" t="s">
        <v>1132</v>
      </c>
      <c r="B56" s="251">
        <v>978</v>
      </c>
      <c r="C56" s="251">
        <v>689</v>
      </c>
      <c r="D56" s="249">
        <f t="shared" si="1"/>
        <v>0.704498977505112</v>
      </c>
      <c r="E56" s="250"/>
    </row>
    <row r="57" ht="20.1" customHeight="1" spans="1:5">
      <c r="A57" s="247" t="s">
        <v>1133</v>
      </c>
      <c r="B57" s="251">
        <v>13314</v>
      </c>
      <c r="C57" s="251">
        <v>12408.67</v>
      </c>
      <c r="D57" s="249">
        <f t="shared" si="1"/>
        <v>0.932001652395974</v>
      </c>
      <c r="E57" s="250"/>
    </row>
    <row r="58" ht="20.1" customHeight="1" spans="1:5">
      <c r="A58" s="247" t="s">
        <v>1134</v>
      </c>
      <c r="B58" s="251">
        <v>8412</v>
      </c>
      <c r="C58" s="251">
        <v>12514.5152</v>
      </c>
      <c r="D58" s="249">
        <f t="shared" si="1"/>
        <v>1.48769795530195</v>
      </c>
      <c r="E58" s="250"/>
    </row>
    <row r="59" ht="20.1" customHeight="1" spans="1:5">
      <c r="A59" s="243" t="s">
        <v>1135</v>
      </c>
      <c r="B59" s="244">
        <v>41713</v>
      </c>
      <c r="C59" s="244">
        <f>SUM(C60:C61)</f>
        <v>6250</v>
      </c>
      <c r="D59" s="245">
        <f t="shared" si="1"/>
        <v>0.149833385275574</v>
      </c>
      <c r="E59" s="246">
        <f>SUM(E60:E61)</f>
        <v>0</v>
      </c>
    </row>
    <row r="60" ht="20.1" customHeight="1" spans="1:5">
      <c r="A60" s="247" t="s">
        <v>1136</v>
      </c>
      <c r="B60" s="251">
        <v>41713</v>
      </c>
      <c r="C60" s="251">
        <v>6250</v>
      </c>
      <c r="D60" s="249">
        <f t="shared" si="1"/>
        <v>0.149833385275574</v>
      </c>
      <c r="E60" s="250"/>
    </row>
    <row r="61" ht="20.1" customHeight="1" spans="1:5">
      <c r="A61" s="247" t="s">
        <v>463</v>
      </c>
      <c r="B61" s="251">
        <v>0</v>
      </c>
      <c r="C61" s="251">
        <v>0</v>
      </c>
      <c r="D61" s="249" t="e">
        <f t="shared" si="1"/>
        <v>#DIV/0!</v>
      </c>
      <c r="E61" s="250"/>
    </row>
    <row r="62" ht="20.1" customHeight="1" spans="1:5">
      <c r="A62" s="247" t="s">
        <v>1137</v>
      </c>
      <c r="B62" s="251"/>
      <c r="C62" s="251"/>
      <c r="D62" s="249"/>
      <c r="E62" s="250"/>
    </row>
    <row r="63" ht="20.1" customHeight="1" spans="1:5">
      <c r="A63" s="243" t="s">
        <v>1138</v>
      </c>
      <c r="B63" s="244">
        <v>55494</v>
      </c>
      <c r="C63" s="244">
        <f>SUM(C64:C67)</f>
        <v>55042</v>
      </c>
      <c r="D63" s="252">
        <f t="shared" ref="D63:D69" si="2">C63/B63</f>
        <v>0.991854975312646</v>
      </c>
      <c r="E63" s="246">
        <f>SUM(E64:E67)</f>
        <v>0</v>
      </c>
    </row>
    <row r="64" ht="20.1" customHeight="1" spans="1:5">
      <c r="A64" s="247" t="s">
        <v>1139</v>
      </c>
      <c r="B64" s="251">
        <v>55443</v>
      </c>
      <c r="C64" s="251">
        <v>55042</v>
      </c>
      <c r="D64" s="249">
        <f t="shared" si="2"/>
        <v>0.992767346644301</v>
      </c>
      <c r="E64" s="250"/>
    </row>
    <row r="65" ht="20.1" customHeight="1" spans="1:5">
      <c r="A65" s="247" t="s">
        <v>1140</v>
      </c>
      <c r="B65" s="251">
        <v>0</v>
      </c>
      <c r="C65" s="251">
        <v>0</v>
      </c>
      <c r="D65" s="249" t="e">
        <f t="shared" si="2"/>
        <v>#DIV/0!</v>
      </c>
      <c r="E65" s="250"/>
    </row>
    <row r="66" ht="20.1" customHeight="1" spans="1:5">
      <c r="A66" s="247" t="s">
        <v>1141</v>
      </c>
      <c r="B66" s="251">
        <v>51</v>
      </c>
      <c r="C66" s="253">
        <v>0</v>
      </c>
      <c r="D66" s="249">
        <f t="shared" si="2"/>
        <v>0</v>
      </c>
      <c r="E66" s="250"/>
    </row>
    <row r="67" ht="20.1" customHeight="1" spans="1:5">
      <c r="A67" s="247" t="s">
        <v>1142</v>
      </c>
      <c r="B67" s="251">
        <v>0</v>
      </c>
      <c r="C67" s="251"/>
      <c r="D67" s="249" t="e">
        <f t="shared" si="2"/>
        <v>#DIV/0!</v>
      </c>
      <c r="E67" s="250"/>
    </row>
    <row r="68" ht="20.1" customHeight="1" spans="1:5">
      <c r="A68" s="243" t="s">
        <v>1143</v>
      </c>
      <c r="B68" s="244">
        <f>SUM(B69:B73)</f>
        <v>11702</v>
      </c>
      <c r="C68" s="244">
        <f>SUM(C69:C73)</f>
        <v>16205</v>
      </c>
      <c r="D68" s="254">
        <f t="shared" si="2"/>
        <v>1.38480601606563</v>
      </c>
      <c r="E68" s="246">
        <f>SUM(E69:E73)</f>
        <v>0</v>
      </c>
    </row>
    <row r="69" ht="20.1" customHeight="1" spans="1:5">
      <c r="A69" s="247" t="s">
        <v>1144</v>
      </c>
      <c r="B69" s="251">
        <v>0</v>
      </c>
      <c r="C69" s="251">
        <v>0</v>
      </c>
      <c r="D69" s="249" t="e">
        <f t="shared" si="2"/>
        <v>#DIV/0!</v>
      </c>
      <c r="E69" s="250"/>
    </row>
    <row r="70" ht="20.1" customHeight="1" spans="1:5">
      <c r="A70" s="247" t="s">
        <v>1145</v>
      </c>
      <c r="B70" s="251">
        <v>1271</v>
      </c>
      <c r="C70" s="251"/>
      <c r="D70" s="249"/>
      <c r="E70" s="250"/>
    </row>
    <row r="71" ht="20.1" customHeight="1" spans="1:5">
      <c r="A71" s="247" t="s">
        <v>1146</v>
      </c>
      <c r="B71" s="251">
        <v>0</v>
      </c>
      <c r="C71" s="251">
        <v>0</v>
      </c>
      <c r="D71" s="249" t="e">
        <f t="shared" ref="D71:D73" si="3">C71/B71</f>
        <v>#DIV/0!</v>
      </c>
      <c r="E71" s="250"/>
    </row>
    <row r="72" ht="20.1" customHeight="1" spans="1:5">
      <c r="A72" s="247" t="s">
        <v>1147</v>
      </c>
      <c r="B72" s="251">
        <v>0</v>
      </c>
      <c r="C72" s="255">
        <v>1280</v>
      </c>
      <c r="D72" s="249" t="e">
        <f t="shared" si="3"/>
        <v>#DIV/0!</v>
      </c>
      <c r="E72" s="250"/>
    </row>
    <row r="73" ht="20.1" customHeight="1" spans="1:5">
      <c r="A73" s="256" t="s">
        <v>934</v>
      </c>
      <c r="B73" s="257">
        <v>10431</v>
      </c>
      <c r="C73" s="258">
        <v>14925</v>
      </c>
      <c r="D73" s="259">
        <f t="shared" si="3"/>
        <v>1.43083117630141</v>
      </c>
      <c r="E73" s="260"/>
    </row>
  </sheetData>
  <mergeCells count="1">
    <mergeCell ref="A2:E2"/>
  </mergeCells>
  <printOptions horizontalCentered="1"/>
  <pageMargins left="0.313888888888889" right="0.0777777777777778" top="0.275" bottom="0.349305555555556" header="0.2" footer="0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view="pageBreakPreview" zoomScale="55" zoomScaleNormal="50" zoomScaleSheetLayoutView="55" workbookViewId="0">
      <selection activeCell="I7" sqref="I7"/>
    </sheetView>
  </sheetViews>
  <sheetFormatPr defaultColWidth="8.75" defaultRowHeight="14.25"/>
  <cols>
    <col min="1" max="5" width="9" style="85"/>
    <col min="6" max="6" width="26.375" style="85"/>
    <col min="7" max="32" width="9" style="85"/>
    <col min="33" max="256" width="8.75" style="85"/>
    <col min="257" max="16384" width="8.75" style="5"/>
  </cols>
  <sheetData>
    <row r="1" spans="10:11">
      <c r="J1" s="97"/>
      <c r="K1" s="97"/>
    </row>
    <row r="2" ht="71.25" customHeight="1" spans="1:11">
      <c r="A2" s="86"/>
      <c r="B2" s="86"/>
      <c r="C2" s="86"/>
      <c r="D2" s="87"/>
      <c r="E2" s="87"/>
      <c r="J2" s="98"/>
      <c r="K2" s="98"/>
    </row>
    <row r="3" ht="71.25" customHeight="1" spans="1:11">
      <c r="A3" s="86"/>
      <c r="B3" s="86"/>
      <c r="C3" s="86"/>
      <c r="D3" s="87"/>
      <c r="E3" s="87"/>
      <c r="J3" s="98"/>
      <c r="K3" s="98"/>
    </row>
    <row r="4" ht="157.5" customHeight="1" spans="1:11">
      <c r="A4" s="88" t="s">
        <v>1148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6" customHeight="1" spans="5:7">
      <c r="E6" s="89"/>
      <c r="F6" s="89"/>
      <c r="G6" s="89"/>
    </row>
    <row r="7" customHeight="1" spans="5:7">
      <c r="E7" s="89"/>
      <c r="F7" s="89"/>
      <c r="G7" s="89"/>
    </row>
    <row r="8" customHeight="1" spans="5:7">
      <c r="E8" s="89"/>
      <c r="F8" s="89"/>
      <c r="G8" s="89"/>
    </row>
    <row r="9" ht="6" customHeight="1" spans="1:1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ht="13.5" hidden="1" spans="1:1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ht="13.5" hidden="1" spans="1:1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ht="13.5" hidden="1" spans="1:1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ht="13.5" spans="1:1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ht="13.5" spans="1:1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ht="13.5" spans="1:1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ht="13.5" spans="1:1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ht="13.5" spans="1:1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22" ht="101.25" customHeight="1"/>
    <row r="23" ht="11.25" customHeight="1"/>
    <row r="26" ht="27" spans="6:6">
      <c r="F26" s="91"/>
    </row>
    <row r="28" ht="47.25" customHeight="1" spans="1:1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ht="35.25" spans="1:11">
      <c r="A29" s="92"/>
      <c r="B29" s="92"/>
      <c r="C29" s="92"/>
      <c r="D29" s="92"/>
      <c r="E29" s="92"/>
      <c r="F29" s="93"/>
      <c r="G29" s="92"/>
      <c r="H29" s="92"/>
      <c r="I29" s="92"/>
      <c r="J29" s="92"/>
      <c r="K29" s="92"/>
    </row>
    <row r="30" ht="35.25" spans="1:1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ht="35.25" spans="1:1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ht="35.25" spans="1:1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ht="15.75" spans="1:1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ht="13.5" spans="1:1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ht="35.25" customHeight="1" spans="1:1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ht="3.75" customHeight="1" spans="6:11">
      <c r="F36" s="96"/>
      <c r="G36" s="96"/>
      <c r="H36" s="96"/>
      <c r="I36" s="96"/>
      <c r="J36" s="96"/>
      <c r="K36" s="96"/>
    </row>
    <row r="37" hidden="1" customHeight="1" spans="6:11">
      <c r="F37" s="96"/>
      <c r="G37" s="96"/>
      <c r="H37" s="96"/>
      <c r="I37" s="96"/>
      <c r="J37" s="96"/>
      <c r="K37" s="96"/>
    </row>
    <row r="38" hidden="1" customHeight="1" spans="6:11">
      <c r="F38" s="96"/>
      <c r="G38" s="96"/>
      <c r="H38" s="96"/>
      <c r="I38" s="96"/>
      <c r="J38" s="96"/>
      <c r="K38" s="96"/>
    </row>
    <row r="39" ht="23.25" customHeight="1" spans="6:11">
      <c r="F39" s="96"/>
      <c r="G39" s="96"/>
      <c r="H39" s="96"/>
      <c r="I39" s="96"/>
      <c r="J39" s="96"/>
      <c r="K39" s="96"/>
    </row>
  </sheetData>
  <mergeCells count="7">
    <mergeCell ref="J1:K1"/>
    <mergeCell ref="A2:C2"/>
    <mergeCell ref="J2:K2"/>
    <mergeCell ref="A4:K4"/>
    <mergeCell ref="E6:G8"/>
    <mergeCell ref="A9:K17"/>
    <mergeCell ref="A34:K35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showZeros="0" workbookViewId="0">
      <pane xSplit="2" ySplit="7" topLeftCell="C8" activePane="bottomRight" state="frozen"/>
      <selection/>
      <selection pane="topRight"/>
      <selection pane="bottomLeft"/>
      <selection pane="bottomRight" activeCell="D1" sqref="A$1:H$1048576"/>
    </sheetView>
  </sheetViews>
  <sheetFormatPr defaultColWidth="9" defaultRowHeight="14.25" outlineLevelCol="7"/>
  <cols>
    <col min="1" max="1" width="37.5" style="190" customWidth="1"/>
    <col min="2" max="4" width="13.75" style="191" customWidth="1"/>
    <col min="5" max="5" width="11.625" style="192" customWidth="1"/>
    <col min="6" max="6" width="10.625" style="147" customWidth="1"/>
    <col min="7" max="7" width="12.375" style="147" customWidth="1"/>
    <col min="8" max="8" width="10.625" style="193" customWidth="1"/>
    <col min="9" max="16384" width="9" style="190"/>
  </cols>
  <sheetData>
    <row r="1" ht="20.25" spans="1:1">
      <c r="A1" s="194" t="s">
        <v>1149</v>
      </c>
    </row>
    <row r="2" customFormat="1" ht="29" customHeight="1" spans="1:8">
      <c r="A2" s="194"/>
      <c r="B2" s="191"/>
      <c r="C2" s="191"/>
      <c r="D2" s="191"/>
      <c r="E2" s="192"/>
      <c r="F2" s="147"/>
      <c r="G2" s="147"/>
      <c r="H2" s="193"/>
    </row>
    <row r="3" s="188" customFormat="1" ht="48" customHeight="1" spans="1:8">
      <c r="A3" s="195" t="s">
        <v>1150</v>
      </c>
      <c r="B3" s="195"/>
      <c r="C3" s="196"/>
      <c r="D3" s="195"/>
      <c r="E3" s="197"/>
      <c r="F3" s="154"/>
      <c r="G3" s="154"/>
      <c r="H3" s="195"/>
    </row>
    <row r="4" ht="26" customHeight="1" spans="1:8">
      <c r="A4" s="155"/>
      <c r="H4" s="198" t="s">
        <v>6</v>
      </c>
    </row>
    <row r="5" ht="18" customHeight="1" spans="1:8">
      <c r="A5" s="69" t="s">
        <v>1151</v>
      </c>
      <c r="B5" s="156" t="s">
        <v>8</v>
      </c>
      <c r="C5" s="156" t="s">
        <v>9</v>
      </c>
      <c r="D5" s="156" t="s">
        <v>10</v>
      </c>
      <c r="E5" s="157" t="s">
        <v>11</v>
      </c>
      <c r="F5" s="157" t="s">
        <v>12</v>
      </c>
      <c r="G5" s="156" t="s">
        <v>13</v>
      </c>
      <c r="H5" s="182" t="s">
        <v>14</v>
      </c>
    </row>
    <row r="6" s="189" customFormat="1" ht="18" customHeight="1" spans="1:8">
      <c r="A6" s="158"/>
      <c r="B6" s="159"/>
      <c r="C6" s="159"/>
      <c r="D6" s="159"/>
      <c r="E6" s="160"/>
      <c r="F6" s="160"/>
      <c r="G6" s="159"/>
      <c r="H6" s="183"/>
    </row>
    <row r="7" ht="27" customHeight="1" spans="1:8">
      <c r="A7" s="161" t="s">
        <v>1152</v>
      </c>
      <c r="B7" s="199">
        <f>SUM(B8:B11)</f>
        <v>429520</v>
      </c>
      <c r="C7" s="199">
        <f>SUM(C8:C11)</f>
        <v>600000</v>
      </c>
      <c r="D7" s="199">
        <f>SUM(D8:D11)</f>
        <v>135606</v>
      </c>
      <c r="E7" s="200">
        <f>D7/C7</f>
        <v>0.22601</v>
      </c>
      <c r="F7" s="201">
        <f>(D7-B7)/B7</f>
        <v>-0.684284783013597</v>
      </c>
      <c r="G7" s="199">
        <f>SUM(G8:G11)</f>
        <v>266550</v>
      </c>
      <c r="H7" s="202">
        <f t="shared" ref="H7:H11" si="0">(G7-D7)/D7</f>
        <v>0.965620990221672</v>
      </c>
    </row>
    <row r="8" ht="27" customHeight="1" spans="1:8">
      <c r="A8" s="203" t="s">
        <v>1153</v>
      </c>
      <c r="B8" s="204">
        <v>24293</v>
      </c>
      <c r="C8" s="205"/>
      <c r="D8" s="168">
        <v>4391</v>
      </c>
      <c r="E8" s="200" t="s">
        <v>1</v>
      </c>
      <c r="F8" s="206">
        <f>(D8-B8)/B8</f>
        <v>-0.819248343144116</v>
      </c>
      <c r="G8" s="207">
        <v>6250</v>
      </c>
      <c r="H8" s="208">
        <f t="shared" si="0"/>
        <v>0.423365975859713</v>
      </c>
    </row>
    <row r="9" ht="27" customHeight="1" spans="1:8">
      <c r="A9" s="203" t="s">
        <v>1154</v>
      </c>
      <c r="B9" s="204">
        <v>396803</v>
      </c>
      <c r="C9" s="205">
        <v>600000</v>
      </c>
      <c r="D9" s="168">
        <v>129019</v>
      </c>
      <c r="E9" s="209">
        <f>D9/C9</f>
        <v>0.215031666666667</v>
      </c>
      <c r="F9" s="206">
        <f>(D9-B9)/B9</f>
        <v>-0.674853768746708</v>
      </c>
      <c r="G9" s="207">
        <v>250000</v>
      </c>
      <c r="H9" s="208">
        <f t="shared" si="0"/>
        <v>0.937699098582379</v>
      </c>
    </row>
    <row r="10" ht="27" customHeight="1" spans="1:8">
      <c r="A10" s="203" t="s">
        <v>1155</v>
      </c>
      <c r="B10" s="204">
        <v>8071</v>
      </c>
      <c r="C10" s="205"/>
      <c r="D10" s="168">
        <v>1942</v>
      </c>
      <c r="E10" s="210" t="s">
        <v>1</v>
      </c>
      <c r="F10" s="206">
        <f>(D10-B10)/B10</f>
        <v>-0.759385454094908</v>
      </c>
      <c r="G10" s="207">
        <v>10000</v>
      </c>
      <c r="H10" s="208">
        <f t="shared" si="0"/>
        <v>4.14933058702369</v>
      </c>
    </row>
    <row r="11" ht="27" customHeight="1" spans="1:8">
      <c r="A11" s="211" t="s">
        <v>1156</v>
      </c>
      <c r="B11" s="204">
        <v>353</v>
      </c>
      <c r="C11" s="205"/>
      <c r="D11" s="168">
        <v>254</v>
      </c>
      <c r="E11" s="210" t="s">
        <v>1</v>
      </c>
      <c r="F11" s="206">
        <f>(D11-B11)/B11</f>
        <v>-0.280453257790368</v>
      </c>
      <c r="G11" s="207">
        <v>300</v>
      </c>
      <c r="H11" s="208">
        <f t="shared" si="0"/>
        <v>0.181102362204724</v>
      </c>
    </row>
    <row r="12" ht="27" customHeight="1" spans="1:8">
      <c r="A12" s="212" t="s">
        <v>1157</v>
      </c>
      <c r="B12" s="213"/>
      <c r="C12" s="214"/>
      <c r="D12" s="215"/>
      <c r="E12" s="216" t="s">
        <v>1</v>
      </c>
      <c r="F12" s="217" t="s">
        <v>1</v>
      </c>
      <c r="G12" s="218"/>
      <c r="H12" s="219"/>
    </row>
  </sheetData>
  <mergeCells count="9"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055555555556" right="0.393055555555556" top="0.393055555555556" bottom="0.393055555555556" header="0.590277777777778" footer="0.239583333333333"/>
  <pageSetup paperSize="9" scale="77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tabSelected="1" workbookViewId="0">
      <pane xSplit="2" ySplit="7" topLeftCell="C8" activePane="bottomRight" state="frozen"/>
      <selection/>
      <selection pane="topRight"/>
      <selection pane="bottomLeft"/>
      <selection pane="bottomRight" activeCell="H8" sqref="H8:H9"/>
    </sheetView>
  </sheetViews>
  <sheetFormatPr defaultColWidth="9" defaultRowHeight="14.25"/>
  <cols>
    <col min="1" max="1" width="47" style="144" customWidth="1"/>
    <col min="2" max="5" width="13" style="144" customWidth="1"/>
    <col min="6" max="6" width="11.625" style="145" customWidth="1"/>
    <col min="7" max="7" width="11.6583333333333" style="146" customWidth="1"/>
    <col min="8" max="8" width="13" style="147" customWidth="1"/>
    <col min="9" max="9" width="11.875" style="148" customWidth="1"/>
    <col min="10" max="10" width="13" style="144" customWidth="1"/>
    <col min="11" max="16384" width="9" style="144"/>
  </cols>
  <sheetData>
    <row r="1" ht="20.25" spans="1:1">
      <c r="A1" s="149" t="s">
        <v>1158</v>
      </c>
    </row>
    <row r="2" customFormat="1" ht="32" customHeight="1" spans="1:9">
      <c r="A2" s="149"/>
      <c r="B2" s="144"/>
      <c r="C2" s="144"/>
      <c r="D2" s="144"/>
      <c r="E2" s="144"/>
      <c r="F2" s="145"/>
      <c r="G2" s="146"/>
      <c r="H2" s="147"/>
      <c r="I2" s="148"/>
    </row>
    <row r="3" s="141" customFormat="1" ht="27" customHeight="1" spans="1:9">
      <c r="A3" s="150" t="s">
        <v>1159</v>
      </c>
      <c r="B3" s="150"/>
      <c r="C3" s="151"/>
      <c r="D3" s="150"/>
      <c r="E3" s="150"/>
      <c r="F3" s="152"/>
      <c r="G3" s="153"/>
      <c r="H3" s="154"/>
      <c r="I3" s="180"/>
    </row>
    <row r="4" s="142" customFormat="1" spans="1:9">
      <c r="A4" s="155"/>
      <c r="F4" s="145"/>
      <c r="G4" s="146"/>
      <c r="H4" s="147"/>
      <c r="I4" s="181" t="s">
        <v>6</v>
      </c>
    </row>
    <row r="5" s="142" customFormat="1" ht="18" customHeight="1" spans="1:9">
      <c r="A5" s="69" t="s">
        <v>1151</v>
      </c>
      <c r="B5" s="156" t="s">
        <v>8</v>
      </c>
      <c r="C5" s="156" t="s">
        <v>9</v>
      </c>
      <c r="D5" s="156" t="s">
        <v>40</v>
      </c>
      <c r="E5" s="156" t="s">
        <v>10</v>
      </c>
      <c r="F5" s="157" t="s">
        <v>41</v>
      </c>
      <c r="G5" s="157" t="s">
        <v>12</v>
      </c>
      <c r="H5" s="157" t="s">
        <v>13</v>
      </c>
      <c r="I5" s="182" t="s">
        <v>14</v>
      </c>
    </row>
    <row r="6" s="143" customFormat="1" ht="18" customHeight="1" spans="1:9">
      <c r="A6" s="158"/>
      <c r="B6" s="159"/>
      <c r="C6" s="159"/>
      <c r="D6" s="159"/>
      <c r="E6" s="159"/>
      <c r="F6" s="160"/>
      <c r="G6" s="160"/>
      <c r="H6" s="160"/>
      <c r="I6" s="183"/>
    </row>
    <row r="7" ht="30" customHeight="1" spans="1:9">
      <c r="A7" s="161" t="s">
        <v>1160</v>
      </c>
      <c r="B7" s="162">
        <f>D19+B13+B16+B17+B18+B8</f>
        <v>1331942</v>
      </c>
      <c r="C7" s="162">
        <f>E19+C13+C16+C17+C18+C8</f>
        <v>600000</v>
      </c>
      <c r="D7" s="162">
        <f>F19+D13+D16+D17+D18+D8</f>
        <v>450400</v>
      </c>
      <c r="E7" s="162">
        <f>G19+E13+E16+E17+E18+E8</f>
        <v>355043.01</v>
      </c>
      <c r="F7" s="163">
        <f>E7/D7</f>
        <v>0.788283769982238</v>
      </c>
      <c r="G7" s="164">
        <f>(E7-B7)/B7</f>
        <v>-0.733439586708731</v>
      </c>
      <c r="H7" s="165">
        <f>H8+H13+H16+H17</f>
        <v>718016</v>
      </c>
      <c r="I7" s="184">
        <f>(H7-E7)/E7</f>
        <v>1.02233526580343</v>
      </c>
    </row>
    <row r="8" ht="30" customHeight="1" spans="1:10">
      <c r="A8" s="166" t="s">
        <v>686</v>
      </c>
      <c r="B8" s="167">
        <v>264821</v>
      </c>
      <c r="C8" s="167">
        <v>600000</v>
      </c>
      <c r="D8" s="167">
        <v>147700</v>
      </c>
      <c r="E8" s="168">
        <v>30616.01</v>
      </c>
      <c r="F8" s="169">
        <f>E8/D8</f>
        <v>0.207285104942451</v>
      </c>
      <c r="G8" s="170">
        <f>(E8-B8)/B8</f>
        <v>-0.884389795371213</v>
      </c>
      <c r="H8" s="171">
        <f>H9+H11</f>
        <v>266550</v>
      </c>
      <c r="I8" s="185">
        <f>(H8-E8)/E8</f>
        <v>7.70622919185093</v>
      </c>
      <c r="J8" s="186"/>
    </row>
    <row r="9" ht="30" customHeight="1" spans="1:10">
      <c r="A9" s="172" t="s">
        <v>1161</v>
      </c>
      <c r="B9" s="167">
        <v>264376</v>
      </c>
      <c r="C9" s="167">
        <v>600000</v>
      </c>
      <c r="D9" s="167">
        <v>147700</v>
      </c>
      <c r="E9" s="168">
        <v>30616</v>
      </c>
      <c r="F9" s="169">
        <f>E9/D9</f>
        <v>0.207285037237644</v>
      </c>
      <c r="G9" s="170">
        <f>(E9-B9)/B9</f>
        <v>-0.884195237086574</v>
      </c>
      <c r="H9" s="171">
        <v>256550</v>
      </c>
      <c r="I9" s="185">
        <f>(H9-E9)/E9</f>
        <v>7.37960543506663</v>
      </c>
      <c r="J9" s="186"/>
    </row>
    <row r="10" ht="30" customHeight="1" spans="1:10">
      <c r="A10" s="172" t="s">
        <v>1162</v>
      </c>
      <c r="B10" s="167"/>
      <c r="C10" s="167"/>
      <c r="D10" s="167"/>
      <c r="E10" s="168"/>
      <c r="F10" s="169"/>
      <c r="G10" s="170"/>
      <c r="H10" s="171"/>
      <c r="I10" s="185"/>
      <c r="J10" s="186"/>
    </row>
    <row r="11" ht="30" customHeight="1" spans="1:10">
      <c r="A11" s="172" t="s">
        <v>1163</v>
      </c>
      <c r="B11" s="167">
        <v>445</v>
      </c>
      <c r="C11" s="167"/>
      <c r="D11" s="167"/>
      <c r="E11" s="168"/>
      <c r="F11" s="169"/>
      <c r="G11" s="170">
        <f>(E11-B11)/B11</f>
        <v>-1</v>
      </c>
      <c r="H11" s="171">
        <v>10000</v>
      </c>
      <c r="I11" s="185">
        <v>0</v>
      </c>
      <c r="J11" s="186"/>
    </row>
    <row r="12" ht="30" customHeight="1" spans="1:10">
      <c r="A12" s="172" t="s">
        <v>1164</v>
      </c>
      <c r="B12" s="167"/>
      <c r="C12" s="167"/>
      <c r="D12" s="167"/>
      <c r="E12" s="168"/>
      <c r="F12" s="169"/>
      <c r="G12" s="170"/>
      <c r="H12" s="171"/>
      <c r="I12" s="185"/>
      <c r="J12" s="186"/>
    </row>
    <row r="13" ht="30" customHeight="1" spans="1:9">
      <c r="A13" s="166" t="s">
        <v>1071</v>
      </c>
      <c r="B13" s="167">
        <v>975367</v>
      </c>
      <c r="C13" s="167"/>
      <c r="D13" s="167">
        <v>302700</v>
      </c>
      <c r="E13" s="173">
        <v>176429</v>
      </c>
      <c r="F13" s="169">
        <f>E13/D13</f>
        <v>0.582851007598282</v>
      </c>
      <c r="G13" s="170">
        <f>(E13-B13)/B13</f>
        <v>-0.819115266356151</v>
      </c>
      <c r="H13" s="171">
        <f>H14</f>
        <v>297000</v>
      </c>
      <c r="I13" s="185">
        <f>(H13-E13)/E13</f>
        <v>0.683396720493796</v>
      </c>
    </row>
    <row r="14" ht="30" customHeight="1" spans="1:9">
      <c r="A14" s="172" t="s">
        <v>1165</v>
      </c>
      <c r="B14" s="167">
        <v>974366</v>
      </c>
      <c r="C14" s="167"/>
      <c r="D14" s="167">
        <v>302700</v>
      </c>
      <c r="E14" s="173">
        <v>175984</v>
      </c>
      <c r="F14" s="169">
        <f>E14/D14</f>
        <v>0.581380905186653</v>
      </c>
      <c r="G14" s="170">
        <f>(E14-B14)/B14</f>
        <v>-0.819386144426222</v>
      </c>
      <c r="H14" s="171">
        <v>297000</v>
      </c>
      <c r="I14" s="185">
        <f>(H14-E14)/E14</f>
        <v>0.687653423038458</v>
      </c>
    </row>
    <row r="15" ht="30" customHeight="1" spans="1:9">
      <c r="A15" s="166" t="s">
        <v>1166</v>
      </c>
      <c r="B15" s="167">
        <v>1001</v>
      </c>
      <c r="C15" s="167"/>
      <c r="D15" s="167"/>
      <c r="E15" s="173">
        <v>445</v>
      </c>
      <c r="F15" s="170"/>
      <c r="G15" s="170">
        <f>(E15-B15)/B15</f>
        <v>-0.555444555444555</v>
      </c>
      <c r="H15" s="171"/>
      <c r="I15" s="185"/>
    </row>
    <row r="16" ht="30" customHeight="1" spans="1:9">
      <c r="A16" s="166" t="s">
        <v>1072</v>
      </c>
      <c r="B16" s="167">
        <v>89396</v>
      </c>
      <c r="C16" s="167"/>
      <c r="D16" s="167"/>
      <c r="E16" s="173">
        <v>147717</v>
      </c>
      <c r="F16" s="170"/>
      <c r="G16" s="170">
        <f>(E16-B16)/B16</f>
        <v>0.652389368651841</v>
      </c>
      <c r="H16" s="171">
        <v>154166</v>
      </c>
      <c r="I16" s="185">
        <f>(H16-E16)/E16</f>
        <v>0.0436578051273719</v>
      </c>
    </row>
    <row r="17" ht="30" customHeight="1" spans="1:9">
      <c r="A17" s="166" t="s">
        <v>1080</v>
      </c>
      <c r="B17" s="167">
        <v>2055</v>
      </c>
      <c r="C17" s="167"/>
      <c r="D17" s="167"/>
      <c r="E17" s="173">
        <v>281</v>
      </c>
      <c r="F17" s="170"/>
      <c r="G17" s="170">
        <f>(E17-B17)/B17</f>
        <v>-0.863260340632603</v>
      </c>
      <c r="H17" s="171">
        <v>300</v>
      </c>
      <c r="I17" s="185">
        <f>(H17-E17)/E17</f>
        <v>0.0676156583629893</v>
      </c>
    </row>
    <row r="18" ht="30" customHeight="1" spans="1:9">
      <c r="A18" s="174" t="s">
        <v>1167</v>
      </c>
      <c r="B18" s="175">
        <v>303</v>
      </c>
      <c r="C18" s="176"/>
      <c r="D18" s="176"/>
      <c r="E18" s="177"/>
      <c r="F18" s="178"/>
      <c r="G18" s="178"/>
      <c r="H18" s="179"/>
      <c r="I18" s="187"/>
    </row>
    <row r="19" ht="30" customHeight="1"/>
    <row r="20" ht="30" customHeight="1"/>
  </sheetData>
  <mergeCells count="10"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156944444444444" right="0.393055555555556" top="0.354166666666667" bottom="0.393055555555556" header="0.786805555555556" footer="0.239583333333333"/>
  <pageSetup paperSize="9" scale="77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封皮</vt:lpstr>
      <vt:lpstr>一般公共预算</vt:lpstr>
      <vt:lpstr>1区级收入</vt:lpstr>
      <vt:lpstr>2区级支出</vt:lpstr>
      <vt:lpstr>3支出功能明细</vt:lpstr>
      <vt:lpstr>4经济明细  </vt:lpstr>
      <vt:lpstr>政府性基金预算</vt:lpstr>
      <vt:lpstr>5区级收入</vt:lpstr>
      <vt:lpstr>6区级支出</vt:lpstr>
      <vt:lpstr>社会保险基金预算</vt:lpstr>
      <vt:lpstr>7区级收入</vt:lpstr>
      <vt:lpstr>8区级支出</vt:lpstr>
      <vt:lpstr>9结余</vt:lpstr>
      <vt:lpstr>国有资本经营预算</vt:lpstr>
      <vt:lpstr>10国有资本经营预算收入</vt:lpstr>
      <vt:lpstr>11国有资本经营预算支出</vt:lpstr>
      <vt:lpstr>12地方债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2018-12-22T23:20:00Z</dcterms:created>
  <dcterms:modified xsi:type="dcterms:W3CDTF">2024-03-20T03:17:07Z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  <property fmtid="{D5CDD505-2E9C-101B-9397-08002B2CF9AE}" pid="4" name="ICV">
    <vt:lpwstr>80FF09834509409AA804F7EADD315AA1</vt:lpwstr>
  </property>
</Properties>
</file>