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培训用数据" sheetId="1" r:id="rId1"/>
  </sheets>
  <definedNames>
    <definedName name="_xlnm._FilterDatabase" localSheetId="0" hidden="1">培训用数据!$A$3:$LD$29</definedName>
  </definedNames>
  <calcPr calcId="144525"/>
</workbook>
</file>

<file path=xl/sharedStrings.xml><?xml version="1.0" encoding="utf-8"?>
<sst xmlns="http://schemas.openxmlformats.org/spreadsheetml/2006/main" count="537" uniqueCount="134">
  <si>
    <t>班期补贴明细表</t>
  </si>
  <si>
    <t>备案流水  记录号</t>
  </si>
  <si>
    <t>网络开班          备案号</t>
  </si>
  <si>
    <t>培训机构名称</t>
  </si>
  <si>
    <t>职业(工种)</t>
  </si>
  <si>
    <t>培训等级</t>
  </si>
  <si>
    <t>培训对象</t>
  </si>
  <si>
    <t>紧缺  程度</t>
  </si>
  <si>
    <t>网络备案人数</t>
  </si>
  <si>
    <t>班次</t>
  </si>
  <si>
    <t>开班时间</t>
  </si>
  <si>
    <t>结课时间</t>
  </si>
  <si>
    <t>总课时</t>
  </si>
  <si>
    <t>学习形式</t>
  </si>
  <si>
    <t>企业组织人数</t>
  </si>
  <si>
    <t>非企业组织人数</t>
  </si>
  <si>
    <t xml:space="preserve">未做补贴原因
</t>
  </si>
  <si>
    <t>生活费
补贴
校核</t>
  </si>
  <si>
    <t>审核人</t>
  </si>
  <si>
    <t>审核日期</t>
  </si>
  <si>
    <t>培训补贴人数</t>
  </si>
  <si>
    <t>鉴定人数</t>
  </si>
  <si>
    <t>培训成本</t>
  </si>
  <si>
    <t>培训补贴比例</t>
  </si>
  <si>
    <t>鉴定成本</t>
  </si>
  <si>
    <t>鉴定补贴比例</t>
  </si>
  <si>
    <t>培训津贴标准</t>
  </si>
  <si>
    <t>生活费补贴标准</t>
  </si>
  <si>
    <t>企业补贴比例</t>
  </si>
  <si>
    <t>培训补贴金额</t>
  </si>
  <si>
    <t>鉴定补贴金额</t>
  </si>
  <si>
    <t>报名和鉴定费补贴金额</t>
  </si>
  <si>
    <t>鉴定材料费补贴金额</t>
  </si>
  <si>
    <t>职工培训津贴</t>
  </si>
  <si>
    <t>生活费补贴</t>
  </si>
  <si>
    <t>企业培训津贴金额</t>
  </si>
  <si>
    <t>总金额</t>
  </si>
  <si>
    <t>失业人员</t>
  </si>
  <si>
    <t>城镇在职</t>
  </si>
  <si>
    <t>本市在农民工</t>
  </si>
  <si>
    <t>外埠在职农民工</t>
  </si>
  <si>
    <t>教师</t>
  </si>
  <si>
    <t>其他人员</t>
  </si>
  <si>
    <t>农村劳动力</t>
  </si>
  <si>
    <t>本科学生</t>
  </si>
  <si>
    <t>高职学生</t>
  </si>
  <si>
    <t>中职学生</t>
  </si>
  <si>
    <t>技校学生</t>
  </si>
  <si>
    <t>培训费</t>
  </si>
  <si>
    <t>鉴定费审核费</t>
  </si>
  <si>
    <t>鉴定费材料费</t>
  </si>
  <si>
    <t>企业</t>
  </si>
  <si>
    <t xml:space="preserve">个人培训  津贴、生活费补贴             </t>
  </si>
  <si>
    <t>培训费校核</t>
  </si>
  <si>
    <t>鉴定审核费校核</t>
  </si>
  <si>
    <t>鉴定材料费校核</t>
  </si>
  <si>
    <t>培训补贴人员类汇总：</t>
  </si>
  <si>
    <t>鉴定补贴人员类汇总：</t>
  </si>
  <si>
    <t>培训补贴等级统计：</t>
  </si>
  <si>
    <t>鉴定补贴等级统计：</t>
  </si>
  <si>
    <t>人员类别</t>
  </si>
  <si>
    <t>就业资金</t>
  </si>
  <si>
    <t>失业保险基金</t>
  </si>
  <si>
    <t>企业       培训津贴</t>
  </si>
  <si>
    <t>职工个人培训津贴</t>
  </si>
  <si>
    <t>失业、其他人员生活费补贴</t>
  </si>
  <si>
    <t>农村、学生生活费补贴</t>
  </si>
  <si>
    <t>城镇在职职工</t>
  </si>
  <si>
    <t>本市在职农民工</t>
  </si>
  <si>
    <t>本科</t>
  </si>
  <si>
    <t>高职</t>
  </si>
  <si>
    <t>中职</t>
  </si>
  <si>
    <t>技校</t>
  </si>
  <si>
    <t>失业人员+其他</t>
  </si>
  <si>
    <t>专业教师</t>
  </si>
  <si>
    <t>初级</t>
  </si>
  <si>
    <t>中级</t>
  </si>
  <si>
    <t>高级</t>
  </si>
  <si>
    <t>技师</t>
  </si>
  <si>
    <t>高级技师</t>
  </si>
  <si>
    <t>专项</t>
  </si>
  <si>
    <t>鉴定所站</t>
  </si>
  <si>
    <t>1</t>
  </si>
  <si>
    <t>天津市东丽区君信职业培训学校</t>
  </si>
  <si>
    <t>汽车维修工</t>
  </si>
  <si>
    <t>失业农村灵活</t>
  </si>
  <si>
    <t>紧缺</t>
  </si>
  <si>
    <t>全日制</t>
  </si>
  <si>
    <t>灵活就业</t>
  </si>
  <si>
    <t>2</t>
  </si>
  <si>
    <t>制冷空调系统安装维修工</t>
  </si>
  <si>
    <t>3</t>
  </si>
  <si>
    <t>车工</t>
  </si>
  <si>
    <t>4</t>
  </si>
  <si>
    <t>失业农村</t>
  </si>
  <si>
    <t>5</t>
  </si>
  <si>
    <t>天津市东丽区恒通职业培训学校</t>
  </si>
  <si>
    <t>机床装调维修工</t>
  </si>
  <si>
    <t>非常紧缺</t>
  </si>
  <si>
    <t>6</t>
  </si>
  <si>
    <t>7</t>
  </si>
  <si>
    <t>8</t>
  </si>
  <si>
    <t>9</t>
  </si>
  <si>
    <t>天津市东丽区宇华职业培训学校</t>
  </si>
  <si>
    <t>线上线下</t>
  </si>
  <si>
    <t>10</t>
  </si>
  <si>
    <t>11</t>
  </si>
  <si>
    <t>中央空调系统运行操作员</t>
  </si>
  <si>
    <t>12</t>
  </si>
  <si>
    <t>13</t>
  </si>
  <si>
    <t>天津市东丽区博洋职业培训学校有限公司</t>
  </si>
  <si>
    <t>失业灵活</t>
  </si>
  <si>
    <t>14</t>
  </si>
  <si>
    <t>天津市东丽区盛欣职业培训学校有限公司</t>
  </si>
  <si>
    <t>道路客运汽车驾驶员L</t>
  </si>
  <si>
    <t>15</t>
  </si>
  <si>
    <t>天津市东丽区锦懿职业培训学校</t>
  </si>
  <si>
    <t>制冷工</t>
  </si>
  <si>
    <t>16</t>
  </si>
  <si>
    <t>焊工</t>
  </si>
  <si>
    <t>17</t>
  </si>
  <si>
    <t>18</t>
  </si>
  <si>
    <t>天津市东丽区金百宏职业培训学校</t>
  </si>
  <si>
    <t>失业农村灵活就业</t>
  </si>
  <si>
    <t>19</t>
  </si>
  <si>
    <t>20</t>
  </si>
  <si>
    <t>天津市东丽区龙禧慧英职业培训学校</t>
  </si>
  <si>
    <t>21</t>
  </si>
  <si>
    <t>天津市东丽区华英职业培训学校</t>
  </si>
  <si>
    <t>22</t>
  </si>
  <si>
    <t>城镇在职职工、本市在职农民工、外阜在职职工</t>
  </si>
  <si>
    <t>23</t>
  </si>
  <si>
    <t>天津市东丽区中业职业培训学校</t>
  </si>
  <si>
    <t>城镇在职职工、本市在职农民工、外埠在职农民工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</si>
</sst>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0000000000000"/>
    <numFmt numFmtId="178" formatCode="0_ "/>
  </numFmts>
  <fonts count="46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b/>
      <sz val="12"/>
      <color rgb="FFFF0000"/>
      <name val="宋体"/>
      <charset val="134"/>
    </font>
    <font>
      <b/>
      <sz val="10"/>
      <name val="宋体"/>
      <charset val="134"/>
    </font>
    <font>
      <sz val="10"/>
      <color rgb="FF00B05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rgb="FF444444"/>
      <name val="Tahoma"/>
      <charset val="134"/>
    </font>
    <font>
      <sz val="11"/>
      <color rgb="FF444444"/>
      <name val="Tahoma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8" tint="0.3999450666829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2" fillId="31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3" borderId="30" applyNumberFormat="0" applyFon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2" borderId="29" applyNumberFormat="0" applyAlignment="0" applyProtection="0">
      <alignment vertical="center"/>
    </xf>
    <xf numFmtId="0" fontId="45" fillId="22" borderId="33" applyNumberFormat="0" applyAlignment="0" applyProtection="0">
      <alignment vertical="center"/>
    </xf>
    <xf numFmtId="0" fontId="27" fillId="14" borderId="27" applyNumberFormat="0" applyAlignment="0" applyProtection="0">
      <alignment vertical="center"/>
    </xf>
    <xf numFmtId="0" fontId="13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0" borderId="0"/>
    <xf numFmtId="0" fontId="35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0" borderId="0"/>
    <xf numFmtId="0" fontId="25" fillId="1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1" fillId="0" borderId="0" xfId="27" applyFont="1" applyAlignment="1">
      <alignment horizontal="center" vertical="center" wrapText="1"/>
    </xf>
    <xf numFmtId="0" fontId="1" fillId="0" borderId="0" xfId="27" applyFo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27" applyFont="1" applyFill="1" applyBorder="1" applyAlignment="1">
      <alignment horizontal="center" vertical="center" wrapText="1"/>
    </xf>
    <xf numFmtId="0" fontId="5" fillId="2" borderId="1" xfId="27" applyFont="1" applyFill="1" applyBorder="1" applyAlignment="1">
      <alignment horizontal="center" vertical="center" wrapText="1"/>
    </xf>
    <xf numFmtId="0" fontId="5" fillId="2" borderId="2" xfId="27" applyFont="1" applyFill="1" applyBorder="1" applyAlignment="1">
      <alignment horizontal="center" vertical="center" wrapText="1"/>
    </xf>
    <xf numFmtId="0" fontId="4" fillId="2" borderId="2" xfId="27" applyFont="1" applyFill="1" applyBorder="1" applyAlignment="1">
      <alignment horizontal="center" vertical="center" wrapText="1"/>
    </xf>
    <xf numFmtId="0" fontId="5" fillId="2" borderId="3" xfId="27" applyFont="1" applyFill="1" applyBorder="1" applyAlignment="1">
      <alignment horizontal="center" vertical="center" wrapText="1"/>
    </xf>
    <xf numFmtId="0" fontId="4" fillId="2" borderId="3" xfId="27" applyFont="1" applyFill="1" applyBorder="1" applyAlignment="1">
      <alignment horizontal="center" vertical="center" wrapText="1"/>
    </xf>
    <xf numFmtId="49" fontId="6" fillId="0" borderId="4" xfId="27" applyNumberFormat="1" applyFont="1" applyFill="1" applyBorder="1" applyAlignment="1" applyProtection="1">
      <alignment horizontal="center" vertical="center"/>
      <protection locked="0"/>
    </xf>
    <xf numFmtId="177" fontId="7" fillId="0" borderId="1" xfId="27" applyNumberFormat="1" applyFont="1" applyBorder="1" applyAlignment="1" applyProtection="1">
      <alignment horizontal="center" vertical="center"/>
      <protection locked="0"/>
    </xf>
    <xf numFmtId="49" fontId="7" fillId="0" borderId="1" xfId="27" applyNumberFormat="1" applyFont="1" applyBorder="1" applyAlignment="1" applyProtection="1">
      <alignment horizontal="left" vertical="center"/>
      <protection locked="0"/>
    </xf>
    <xf numFmtId="49" fontId="7" fillId="3" borderId="1" xfId="27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27" applyNumberFormat="1" applyFont="1" applyBorder="1" applyAlignment="1" applyProtection="1">
      <alignment horizontal="center" vertical="center"/>
      <protection locked="0"/>
    </xf>
    <xf numFmtId="49" fontId="6" fillId="0" borderId="1" xfId="27" applyNumberFormat="1" applyFont="1" applyBorder="1" applyAlignment="1" applyProtection="1">
      <alignment horizontal="center" vertical="center" wrapText="1"/>
      <protection locked="0"/>
    </xf>
    <xf numFmtId="49" fontId="7" fillId="3" borderId="1" xfId="27" applyNumberFormat="1" applyFont="1" applyFill="1" applyBorder="1" applyAlignment="1" applyProtection="1">
      <alignment horizontal="center" vertical="center"/>
      <protection locked="0"/>
    </xf>
    <xf numFmtId="176" fontId="7" fillId="3" borderId="1" xfId="27" applyNumberFormat="1" applyFont="1" applyFill="1" applyBorder="1" applyAlignment="1" applyProtection="1">
      <alignment horizontal="center" vertical="center"/>
      <protection locked="0"/>
    </xf>
    <xf numFmtId="49" fontId="8" fillId="0" borderId="1" xfId="27" applyNumberFormat="1" applyFont="1" applyBorder="1" applyAlignment="1" applyProtection="1">
      <alignment horizontal="left" vertical="center"/>
      <protection locked="0"/>
    </xf>
    <xf numFmtId="49" fontId="8" fillId="3" borderId="1" xfId="27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27" applyNumberFormat="1" applyFont="1" applyBorder="1" applyAlignment="1" applyProtection="1">
      <alignment horizontal="center" vertical="center"/>
      <protection locked="0"/>
    </xf>
    <xf numFmtId="49" fontId="9" fillId="0" borderId="1" xfId="27" applyNumberFormat="1" applyFont="1" applyBorder="1" applyAlignment="1" applyProtection="1">
      <alignment horizontal="center" vertical="center" wrapText="1"/>
      <protection locked="0"/>
    </xf>
    <xf numFmtId="49" fontId="8" fillId="3" borderId="1" xfId="27" applyNumberFormat="1" applyFont="1" applyFill="1" applyBorder="1" applyAlignment="1" applyProtection="1">
      <alignment horizontal="center" vertical="center"/>
      <protection locked="0"/>
    </xf>
    <xf numFmtId="177" fontId="7" fillId="0" borderId="1" xfId="27" applyNumberFormat="1" applyFont="1" applyFill="1" applyBorder="1" applyAlignment="1" applyProtection="1">
      <alignment horizontal="center" vertical="center"/>
      <protection locked="0"/>
    </xf>
    <xf numFmtId="49" fontId="7" fillId="0" borderId="1" xfId="27" applyNumberFormat="1" applyFont="1" applyFill="1" applyBorder="1" applyAlignment="1" applyProtection="1">
      <alignment horizontal="left" vertical="center"/>
      <protection locked="0"/>
    </xf>
    <xf numFmtId="49" fontId="7" fillId="0" borderId="1" xfId="27" applyNumberFormat="1" applyFont="1" applyFill="1" applyBorder="1" applyAlignment="1" applyProtection="1">
      <alignment horizontal="center" vertical="center"/>
      <protection locked="0"/>
    </xf>
    <xf numFmtId="49" fontId="6" fillId="0" borderId="1" xfId="27" applyNumberFormat="1" applyFont="1" applyFill="1" applyBorder="1" applyAlignment="1" applyProtection="1">
      <alignment horizontal="center" vertical="center" wrapText="1"/>
      <protection locked="0"/>
    </xf>
    <xf numFmtId="177" fontId="7" fillId="0" borderId="2" xfId="27" applyNumberFormat="1" applyFont="1" applyBorder="1" applyAlignment="1" applyProtection="1">
      <alignment horizontal="center" vertical="center"/>
      <protection locked="0"/>
    </xf>
    <xf numFmtId="49" fontId="7" fillId="0" borderId="2" xfId="27" applyNumberFormat="1" applyFont="1" applyBorder="1" applyAlignment="1" applyProtection="1">
      <alignment horizontal="left" vertical="center"/>
      <protection locked="0"/>
    </xf>
    <xf numFmtId="49" fontId="7" fillId="3" borderId="2" xfId="27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27" applyNumberFormat="1" applyFont="1" applyBorder="1" applyAlignment="1" applyProtection="1">
      <alignment vertical="center"/>
      <protection locked="0"/>
    </xf>
    <xf numFmtId="49" fontId="7" fillId="0" borderId="1" xfId="27" applyNumberFormat="1" applyFont="1" applyBorder="1" applyAlignment="1" applyProtection="1">
      <alignment horizontal="center" vertical="center" wrapText="1"/>
      <protection locked="0"/>
    </xf>
    <xf numFmtId="49" fontId="6" fillId="4" borderId="5" xfId="27" applyNumberFormat="1" applyFont="1" applyFill="1" applyBorder="1" applyAlignment="1" applyProtection="1">
      <alignment horizontal="center" vertical="center"/>
      <protection locked="0"/>
    </xf>
    <xf numFmtId="176" fontId="10" fillId="0" borderId="1" xfId="27" applyNumberFormat="1" applyFont="1" applyBorder="1" applyAlignment="1" applyProtection="1">
      <alignment horizontal="center" vertical="center"/>
      <protection locked="0"/>
    </xf>
    <xf numFmtId="0" fontId="4" fillId="5" borderId="1" xfId="27" applyFont="1" applyFill="1" applyBorder="1" applyAlignment="1">
      <alignment horizontal="center" vertical="center" wrapText="1"/>
    </xf>
    <xf numFmtId="0" fontId="4" fillId="5" borderId="6" xfId="27" applyFont="1" applyFill="1" applyBorder="1" applyAlignment="1">
      <alignment horizontal="center" vertical="center" wrapText="1"/>
    </xf>
    <xf numFmtId="0" fontId="11" fillId="0" borderId="4" xfId="46" applyFont="1" applyBorder="1" applyAlignment="1">
      <alignment horizontal="center" vertical="center" wrapText="1"/>
    </xf>
    <xf numFmtId="176" fontId="7" fillId="3" borderId="1" xfId="27" applyNumberFormat="1" applyFont="1" applyFill="1" applyBorder="1" applyAlignment="1" applyProtection="1">
      <alignment horizontal="center" vertical="center"/>
      <protection hidden="1"/>
    </xf>
    <xf numFmtId="14" fontId="7" fillId="0" borderId="1" xfId="27" applyNumberFormat="1" applyFont="1" applyBorder="1" applyAlignment="1" applyProtection="1">
      <alignment horizontal="center" vertical="center"/>
      <protection locked="0"/>
    </xf>
    <xf numFmtId="176" fontId="7" fillId="0" borderId="1" xfId="27" applyNumberFormat="1" applyFont="1" applyBorder="1" applyAlignment="1" applyProtection="1">
      <alignment horizontal="center" vertical="center"/>
      <protection locked="0"/>
    </xf>
    <xf numFmtId="178" fontId="12" fillId="5" borderId="1" xfId="27" applyNumberFormat="1" applyFont="1" applyFill="1" applyBorder="1" applyAlignment="1" applyProtection="1">
      <alignment horizontal="right" vertical="center"/>
      <protection locked="0"/>
    </xf>
    <xf numFmtId="178" fontId="12" fillId="5" borderId="6" xfId="27" applyNumberFormat="1" applyFont="1" applyFill="1" applyBorder="1" applyAlignment="1" applyProtection="1">
      <alignment horizontal="right" vertical="center"/>
      <protection locked="0"/>
    </xf>
    <xf numFmtId="0" fontId="13" fillId="0" borderId="7" xfId="27" applyBorder="1" applyProtection="1">
      <alignment vertical="center"/>
      <protection locked="0"/>
    </xf>
    <xf numFmtId="49" fontId="8" fillId="0" borderId="1" xfId="27" applyNumberFormat="1" applyFont="1" applyBorder="1" applyAlignment="1" applyProtection="1">
      <alignment horizontal="center" vertical="center" wrapText="1"/>
      <protection locked="0"/>
    </xf>
    <xf numFmtId="178" fontId="14" fillId="5" borderId="1" xfId="27" applyNumberFormat="1" applyFont="1" applyFill="1" applyBorder="1" applyAlignment="1" applyProtection="1">
      <alignment horizontal="right" vertical="center"/>
      <protection locked="0"/>
    </xf>
    <xf numFmtId="178" fontId="14" fillId="5" borderId="6" xfId="27" applyNumberFormat="1" applyFont="1" applyFill="1" applyBorder="1" applyAlignment="1" applyProtection="1">
      <alignment horizontal="right" vertical="center"/>
      <protection locked="0"/>
    </xf>
    <xf numFmtId="14" fontId="7" fillId="0" borderId="1" xfId="27" applyNumberFormat="1" applyFont="1" applyFill="1" applyBorder="1" applyAlignment="1" applyProtection="1">
      <alignment horizontal="center" vertical="center"/>
      <protection locked="0"/>
    </xf>
    <xf numFmtId="176" fontId="7" fillId="0" borderId="1" xfId="27" applyNumberFormat="1" applyFont="1" applyFill="1" applyBorder="1" applyAlignment="1" applyProtection="1">
      <alignment horizontal="center" vertical="center"/>
      <protection locked="0"/>
    </xf>
    <xf numFmtId="49" fontId="7" fillId="0" borderId="1" xfId="27" applyNumberFormat="1" applyFont="1" applyFill="1" applyBorder="1" applyAlignment="1" applyProtection="1">
      <alignment horizontal="center" vertical="center" wrapText="1"/>
      <protection locked="0"/>
    </xf>
    <xf numFmtId="14" fontId="7" fillId="0" borderId="2" xfId="27" applyNumberFormat="1" applyFont="1" applyBorder="1" applyAlignment="1" applyProtection="1">
      <alignment horizontal="center" vertical="center"/>
      <protection locked="0"/>
    </xf>
    <xf numFmtId="176" fontId="7" fillId="0" borderId="2" xfId="27" applyNumberFormat="1" applyFont="1" applyBorder="1" applyAlignment="1" applyProtection="1">
      <alignment vertical="center"/>
      <protection locked="0"/>
    </xf>
    <xf numFmtId="49" fontId="7" fillId="0" borderId="2" xfId="27" applyNumberFormat="1" applyFont="1" applyBorder="1" applyAlignment="1" applyProtection="1">
      <alignment vertical="center" wrapText="1"/>
      <protection locked="0"/>
    </xf>
    <xf numFmtId="0" fontId="15" fillId="0" borderId="2" xfId="46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5" fillId="0" borderId="3" xfId="46" applyFont="1" applyBorder="1" applyAlignment="1">
      <alignment horizontal="center" vertical="center" wrapText="1"/>
    </xf>
    <xf numFmtId="0" fontId="13" fillId="0" borderId="4" xfId="27" applyBorder="1" applyProtection="1">
      <alignment vertical="center"/>
      <protection locked="0"/>
    </xf>
    <xf numFmtId="0" fontId="17" fillId="0" borderId="4" xfId="27" applyFont="1" applyBorder="1" applyProtection="1">
      <alignment vertical="center"/>
      <protection locked="0"/>
    </xf>
    <xf numFmtId="0" fontId="13" fillId="0" borderId="1" xfId="27" applyBorder="1" applyProtection="1">
      <alignment vertical="center"/>
      <protection locked="0"/>
    </xf>
    <xf numFmtId="9" fontId="13" fillId="0" borderId="1" xfId="27" applyNumberFormat="1" applyBorder="1" applyProtection="1">
      <alignment vertical="center"/>
      <protection locked="0"/>
    </xf>
    <xf numFmtId="0" fontId="13" fillId="0" borderId="1" xfId="27" applyFont="1" applyFill="1" applyBorder="1" applyAlignment="1" applyProtection="1">
      <alignment vertical="center"/>
      <protection locked="0"/>
    </xf>
    <xf numFmtId="9" fontId="13" fillId="0" borderId="1" xfId="27" applyNumberFormat="1" applyFont="1" applyFill="1" applyBorder="1" applyAlignment="1" applyProtection="1">
      <alignment vertical="center"/>
      <protection locked="0"/>
    </xf>
    <xf numFmtId="0" fontId="16" fillId="0" borderId="2" xfId="0" applyFont="1" applyBorder="1" applyAlignment="1">
      <alignment horizontal="center" vertical="center" wrapText="1"/>
    </xf>
    <xf numFmtId="0" fontId="11" fillId="0" borderId="0" xfId="0" applyFont="1" applyAlignment="1"/>
    <xf numFmtId="0" fontId="16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3" fillId="0" borderId="0" xfId="27" applyProtection="1">
      <alignment vertical="center"/>
      <protection locked="0"/>
    </xf>
    <xf numFmtId="0" fontId="19" fillId="0" borderId="0" xfId="27" applyFont="1" applyProtection="1">
      <alignment vertical="center"/>
      <protection locked="0"/>
    </xf>
    <xf numFmtId="9" fontId="1" fillId="0" borderId="0" xfId="27" applyNumberFormat="1" applyFont="1" applyProtection="1">
      <alignment vertical="center"/>
      <protection locked="0"/>
    </xf>
    <xf numFmtId="9" fontId="20" fillId="0" borderId="0" xfId="27" applyNumberFormat="1" applyFont="1" applyProtection="1">
      <alignment vertical="center"/>
      <protection locked="0"/>
    </xf>
    <xf numFmtId="0" fontId="13" fillId="0" borderId="0" xfId="27" applyFont="1" applyFill="1" applyAlignment="1" applyProtection="1">
      <alignment vertical="center"/>
      <protection locked="0"/>
    </xf>
    <xf numFmtId="0" fontId="1" fillId="0" borderId="0" xfId="27" applyFont="1" applyFill="1" applyAlignment="1" applyProtection="1">
      <alignment vertical="center"/>
      <protection locked="0"/>
    </xf>
    <xf numFmtId="49" fontId="7" fillId="0" borderId="0" xfId="27" applyNumberFormat="1" applyFont="1" applyBorder="1" applyAlignment="1" applyProtection="1">
      <alignment horizontal="left" vertical="center" wrapText="1"/>
      <protection locked="0"/>
    </xf>
    <xf numFmtId="0" fontId="13" fillId="0" borderId="0" xfId="27" applyFont="1" applyProtection="1">
      <alignment vertical="center"/>
      <protection locked="0"/>
    </xf>
    <xf numFmtId="0" fontId="13" fillId="0" borderId="0" xfId="27" applyFont="1" applyBorder="1" applyProtection="1">
      <alignment vertical="center"/>
      <protection locked="0"/>
    </xf>
    <xf numFmtId="9" fontId="1" fillId="0" borderId="0" xfId="27" applyNumberFormat="1" applyFont="1" applyFill="1" applyAlignment="1" applyProtection="1">
      <alignment vertical="center"/>
      <protection locked="0"/>
    </xf>
    <xf numFmtId="9" fontId="13" fillId="0" borderId="0" xfId="27" applyNumberFormat="1" applyFont="1" applyProtection="1">
      <alignment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1" fillId="0" borderId="12" xfId="40" applyFont="1" applyBorder="1" applyAlignment="1">
      <alignment horizontal="center" vertical="center" wrapText="1"/>
    </xf>
    <xf numFmtId="0" fontId="21" fillId="0" borderId="11" xfId="40" applyFont="1" applyBorder="1" applyAlignment="1">
      <alignment horizontal="center" vertical="center" wrapText="1"/>
    </xf>
    <xf numFmtId="0" fontId="21" fillId="0" borderId="13" xfId="4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1" fillId="0" borderId="14" xfId="4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>
      <alignment vertical="center"/>
    </xf>
    <xf numFmtId="0" fontId="18" fillId="7" borderId="15" xfId="0" applyFont="1" applyFill="1" applyBorder="1" applyAlignment="1">
      <alignment horizontal="center" vertical="center" wrapText="1"/>
    </xf>
    <xf numFmtId="0" fontId="18" fillId="7" borderId="16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8" fillId="7" borderId="18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18" fillId="7" borderId="19" xfId="0" applyFont="1" applyFill="1" applyBorder="1" applyAlignment="1">
      <alignment horizontal="center" vertical="center" wrapText="1"/>
    </xf>
    <xf numFmtId="0" fontId="13" fillId="0" borderId="7" xfId="27" applyBorder="1" applyAlignment="1">
      <alignment horizontal="center" vertical="center" wrapText="1"/>
    </xf>
    <xf numFmtId="0" fontId="13" fillId="0" borderId="1" xfId="27" applyBorder="1" applyAlignment="1">
      <alignment horizontal="center" vertical="center" wrapText="1"/>
    </xf>
    <xf numFmtId="0" fontId="0" fillId="8" borderId="4" xfId="0" applyFill="1" applyBorder="1">
      <alignment vertical="center"/>
    </xf>
    <xf numFmtId="0" fontId="0" fillId="8" borderId="1" xfId="0" applyFill="1" applyBorder="1">
      <alignment vertical="center"/>
    </xf>
    <xf numFmtId="0" fontId="0" fillId="8" borderId="20" xfId="0" applyFill="1" applyBorder="1">
      <alignment vertical="center"/>
    </xf>
    <xf numFmtId="0" fontId="0" fillId="7" borderId="4" xfId="0" applyFill="1" applyBorder="1">
      <alignment vertical="center"/>
    </xf>
    <xf numFmtId="0" fontId="0" fillId="7" borderId="1" xfId="0" applyFill="1" applyBorder="1">
      <alignment vertical="center"/>
    </xf>
    <xf numFmtId="0" fontId="0" fillId="7" borderId="20" xfId="0" applyFill="1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3" fillId="0" borderId="20" xfId="27" applyBorder="1" applyAlignment="1">
      <alignment horizontal="center" vertical="center" wrapText="1"/>
    </xf>
    <xf numFmtId="0" fontId="13" fillId="0" borderId="20" xfId="27" applyBorder="1" applyProtection="1">
      <alignment vertical="center"/>
      <protection locked="0"/>
    </xf>
    <xf numFmtId="0" fontId="0" fillId="0" borderId="22" xfId="0" applyBorder="1" applyAlignment="1">
      <alignment horizontal="left" vertical="center"/>
    </xf>
    <xf numFmtId="0" fontId="0" fillId="0" borderId="23" xfId="0" applyBorder="1">
      <alignment vertical="center"/>
    </xf>
    <xf numFmtId="0" fontId="13" fillId="0" borderId="23" xfId="27" applyBorder="1" applyAlignment="1">
      <alignment horizontal="center" vertical="center" wrapText="1"/>
    </xf>
    <xf numFmtId="0" fontId="22" fillId="9" borderId="8" xfId="0" applyFont="1" applyFill="1" applyBorder="1" applyAlignment="1">
      <alignment vertical="center" wrapText="1"/>
    </xf>
    <xf numFmtId="0" fontId="23" fillId="9" borderId="8" xfId="0" applyFont="1" applyFill="1" applyBorder="1" applyAlignment="1">
      <alignment vertical="center" wrapText="1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13" fillId="0" borderId="24" xfId="27" applyBorder="1" applyAlignment="1">
      <alignment horizontal="center" vertical="center" wrapText="1"/>
    </xf>
    <xf numFmtId="0" fontId="13" fillId="0" borderId="25" xfId="27" applyBorder="1" applyAlignment="1">
      <alignment horizontal="center" vertical="center" wrapText="1"/>
    </xf>
    <xf numFmtId="0" fontId="22" fillId="9" borderId="21" xfId="0" applyFont="1" applyFill="1" applyBorder="1" applyAlignment="1">
      <alignment vertical="center" wrapText="1"/>
    </xf>
    <xf numFmtId="0" fontId="22" fillId="9" borderId="22" xfId="0" applyFont="1" applyFill="1" applyBorder="1" applyAlignment="1">
      <alignment vertical="center" wrapText="1"/>
    </xf>
    <xf numFmtId="0" fontId="23" fillId="9" borderId="21" xfId="0" applyFont="1" applyFill="1" applyBorder="1" applyAlignment="1">
      <alignment vertical="center" wrapText="1"/>
    </xf>
    <xf numFmtId="0" fontId="23" fillId="9" borderId="22" xfId="0" applyFont="1" applyFill="1" applyBorder="1" applyAlignment="1">
      <alignment vertical="center" wrapText="1"/>
    </xf>
    <xf numFmtId="0" fontId="0" fillId="0" borderId="26" xfId="0" applyBorder="1">
      <alignment vertical="center"/>
    </xf>
    <xf numFmtId="0" fontId="13" fillId="0" borderId="26" xfId="27" applyBorder="1" applyAlignment="1">
      <alignment horizontal="center" vertical="center" wrapText="1"/>
    </xf>
    <xf numFmtId="0" fontId="13" fillId="0" borderId="4" xfId="27" applyBorder="1" applyAlignment="1">
      <alignment horizontal="center" vertical="center" wrapText="1"/>
    </xf>
    <xf numFmtId="0" fontId="22" fillId="9" borderId="9" xfId="0" applyFont="1" applyFill="1" applyBorder="1" applyAlignment="1">
      <alignment vertical="center" wrapText="1"/>
    </xf>
    <xf numFmtId="0" fontId="24" fillId="0" borderId="4" xfId="0" applyFont="1" applyBorder="1">
      <alignment vertical="center"/>
    </xf>
    <xf numFmtId="0" fontId="23" fillId="9" borderId="9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培训汇总表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㼿㼿㼿㼿㼿㼿㼿㼿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E32"/>
  <sheetViews>
    <sheetView tabSelected="1" workbookViewId="0">
      <pane xSplit="3" ySplit="3" topLeftCell="D4" activePane="bottomRight" state="frozenSplit"/>
      <selection/>
      <selection pane="topRight"/>
      <selection pane="bottomLeft"/>
      <selection pane="bottomRight" activeCell="A1" sqref="A1:AM1"/>
    </sheetView>
  </sheetViews>
  <sheetFormatPr defaultColWidth="9" defaultRowHeight="13.5"/>
  <cols>
    <col min="1" max="1" width="7.625" customWidth="1"/>
    <col min="2" max="2" width="16.5" customWidth="1"/>
    <col min="3" max="3" width="35.5" style="3" customWidth="1"/>
    <col min="4" max="4" width="23.25" style="4" customWidth="1"/>
    <col min="5" max="5" width="5" customWidth="1"/>
    <col min="6" max="6" width="28.625" customWidth="1"/>
    <col min="7" max="7" width="9.875" customWidth="1"/>
    <col min="8" max="8" width="6.625" customWidth="1"/>
    <col min="9" max="9" width="4.5" customWidth="1"/>
    <col min="10" max="11" width="12.75" customWidth="1"/>
    <col min="12" max="12" width="5.875" customWidth="1"/>
    <col min="13" max="13" width="8.5" customWidth="1"/>
    <col min="14" max="15" width="5.375" customWidth="1"/>
    <col min="16" max="16" width="14.625" customWidth="1"/>
    <col min="17" max="17" width="9.75" customWidth="1"/>
    <col min="18" max="19" width="8.5" style="5" customWidth="1"/>
    <col min="22" max="22" width="5.625" customWidth="1"/>
    <col min="23" max="23" width="4.5" customWidth="1"/>
    <col min="24" max="25" width="2.75" customWidth="1"/>
    <col min="26" max="26" width="4.5" customWidth="1"/>
    <col min="27" max="29" width="2.75" customWidth="1"/>
    <col min="33" max="34" width="4.25" customWidth="1"/>
    <col min="38" max="38" width="12" customWidth="1"/>
    <col min="39" max="39" width="12.125" customWidth="1"/>
    <col min="40" max="60" width="9" customWidth="1"/>
    <col min="61" max="61" width="14" customWidth="1"/>
    <col min="62" max="207" width="9" customWidth="1"/>
    <col min="209" max="218" width="5.625" customWidth="1"/>
    <col min="222" max="223" width="4.25" customWidth="1"/>
    <col min="230" max="239" width="5.625" customWidth="1"/>
    <col min="243" max="244" width="4.25" customWidth="1"/>
    <col min="251" max="260" width="5.625" customWidth="1"/>
    <col min="264" max="265" width="4.25" customWidth="1"/>
    <col min="271" max="271" width="9.5" customWidth="1"/>
    <col min="277" max="277" width="9.5" customWidth="1"/>
    <col min="280" max="280" width="9.5" customWidth="1"/>
    <col min="316" max="316" width="30.375" customWidth="1"/>
  </cols>
  <sheetData>
    <row r="1" ht="35.25" customHeight="1" spans="1:3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ht="15" customHeight="1" spans="1:315">
      <c r="A2" s="7" t="s">
        <v>1</v>
      </c>
      <c r="B2" s="8" t="s">
        <v>2</v>
      </c>
      <c r="C2" s="7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37" t="s">
        <v>14</v>
      </c>
      <c r="O2" s="38" t="s">
        <v>15</v>
      </c>
      <c r="P2" s="39" t="s">
        <v>16</v>
      </c>
      <c r="Q2" s="55" t="s">
        <v>17</v>
      </c>
      <c r="R2" s="56" t="s">
        <v>18</v>
      </c>
      <c r="S2" s="56" t="s">
        <v>19</v>
      </c>
      <c r="T2" s="56" t="s">
        <v>20</v>
      </c>
      <c r="U2" s="56" t="s">
        <v>21</v>
      </c>
      <c r="V2" s="57" t="s">
        <v>22</v>
      </c>
      <c r="W2" s="57" t="s">
        <v>23</v>
      </c>
      <c r="X2" s="57" t="s">
        <v>24</v>
      </c>
      <c r="Y2" s="57" t="s">
        <v>25</v>
      </c>
      <c r="Z2" s="57" t="s">
        <v>12</v>
      </c>
      <c r="AA2" s="57" t="s">
        <v>26</v>
      </c>
      <c r="AB2" s="57" t="s">
        <v>27</v>
      </c>
      <c r="AC2" s="57" t="s">
        <v>28</v>
      </c>
      <c r="AD2" s="56" t="s">
        <v>29</v>
      </c>
      <c r="AE2" s="56" t="s">
        <v>30</v>
      </c>
      <c r="AF2" s="56" t="s">
        <v>31</v>
      </c>
      <c r="AG2" s="65"/>
      <c r="AH2" s="65"/>
      <c r="AI2" s="56" t="s">
        <v>32</v>
      </c>
      <c r="AJ2" s="56" t="s">
        <v>33</v>
      </c>
      <c r="AK2" s="56" t="s">
        <v>34</v>
      </c>
      <c r="AL2" s="56" t="s">
        <v>35</v>
      </c>
      <c r="AM2" s="56" t="s">
        <v>36</v>
      </c>
      <c r="AN2" s="66" t="s">
        <v>37</v>
      </c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 t="s">
        <v>38</v>
      </c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 t="s">
        <v>39</v>
      </c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 t="s">
        <v>40</v>
      </c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 t="s">
        <v>41</v>
      </c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 t="s">
        <v>42</v>
      </c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 t="s">
        <v>43</v>
      </c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 t="s">
        <v>44</v>
      </c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 t="s">
        <v>45</v>
      </c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 t="s">
        <v>46</v>
      </c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 t="s">
        <v>47</v>
      </c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80" t="s">
        <v>48</v>
      </c>
      <c r="JL2" s="81"/>
      <c r="JM2" s="86" t="s">
        <v>49</v>
      </c>
      <c r="JN2" s="81"/>
      <c r="JO2" s="86" t="s">
        <v>50</v>
      </c>
      <c r="JP2" s="81"/>
      <c r="JQ2" s="87" t="s">
        <v>51</v>
      </c>
      <c r="JR2" s="88" t="s">
        <v>52</v>
      </c>
      <c r="JS2" s="89"/>
      <c r="JT2" s="90"/>
      <c r="JU2" s="97" t="s">
        <v>53</v>
      </c>
      <c r="JV2" s="98" t="s">
        <v>54</v>
      </c>
      <c r="JW2" s="99" t="s">
        <v>55</v>
      </c>
      <c r="JX2" s="100" t="s">
        <v>56</v>
      </c>
      <c r="JY2" s="101"/>
      <c r="JZ2" s="101"/>
      <c r="KA2" s="101"/>
      <c r="KB2" s="101"/>
      <c r="KC2" s="101"/>
      <c r="KD2" s="101"/>
      <c r="KE2" s="101"/>
      <c r="KF2" s="101"/>
      <c r="KG2" s="113"/>
      <c r="KH2" s="114" t="s">
        <v>57</v>
      </c>
      <c r="KI2" s="115"/>
      <c r="KJ2" s="115"/>
      <c r="KK2" s="115"/>
      <c r="KL2" s="115"/>
      <c r="KM2" s="115"/>
      <c r="KN2" s="115"/>
      <c r="KO2" s="115"/>
      <c r="KP2" s="115"/>
      <c r="KQ2" s="118"/>
      <c r="KR2" s="119" t="s">
        <v>58</v>
      </c>
      <c r="KS2" s="123"/>
      <c r="KT2" s="123"/>
      <c r="KU2" s="123"/>
      <c r="KV2" s="123"/>
      <c r="KW2" s="124"/>
      <c r="KX2" s="119" t="s">
        <v>59</v>
      </c>
      <c r="KY2" s="123"/>
      <c r="KZ2" s="123"/>
      <c r="LA2" s="123"/>
      <c r="LB2" s="123"/>
      <c r="LC2" s="131"/>
    </row>
    <row r="3" s="1" customFormat="1" ht="51" customHeight="1" spans="1:316">
      <c r="A3" s="7"/>
      <c r="B3" s="8"/>
      <c r="C3" s="7"/>
      <c r="D3" s="11"/>
      <c r="E3" s="12"/>
      <c r="F3" s="12"/>
      <c r="G3" s="12"/>
      <c r="H3" s="12"/>
      <c r="I3" s="12"/>
      <c r="J3" s="7"/>
      <c r="K3" s="7"/>
      <c r="L3" s="7"/>
      <c r="M3" s="7"/>
      <c r="N3" s="37"/>
      <c r="O3" s="38"/>
      <c r="P3" s="39"/>
      <c r="Q3" s="58"/>
      <c r="R3" s="56"/>
      <c r="S3" s="56"/>
      <c r="T3" s="56"/>
      <c r="U3" s="56"/>
      <c r="V3" s="57"/>
      <c r="W3" s="57"/>
      <c r="X3" s="57"/>
      <c r="Y3" s="57"/>
      <c r="Z3" s="57"/>
      <c r="AA3" s="57"/>
      <c r="AB3" s="57"/>
      <c r="AC3" s="57"/>
      <c r="AD3" s="56"/>
      <c r="AE3" s="56"/>
      <c r="AF3" s="56"/>
      <c r="AG3" s="67"/>
      <c r="AH3" s="67"/>
      <c r="AI3" s="56"/>
      <c r="AJ3" s="56"/>
      <c r="AK3" s="56"/>
      <c r="AL3" s="56"/>
      <c r="AM3" s="56"/>
      <c r="AN3" s="68" t="s">
        <v>60</v>
      </c>
      <c r="AO3" s="68" t="s">
        <v>20</v>
      </c>
      <c r="AP3" s="68" t="s">
        <v>21</v>
      </c>
      <c r="AQ3" s="68" t="s">
        <v>22</v>
      </c>
      <c r="AR3" s="68" t="s">
        <v>23</v>
      </c>
      <c r="AS3" s="68" t="s">
        <v>24</v>
      </c>
      <c r="AT3" s="68" t="s">
        <v>25</v>
      </c>
      <c r="AU3" s="68" t="s">
        <v>12</v>
      </c>
      <c r="AV3" s="68" t="s">
        <v>26</v>
      </c>
      <c r="AW3" s="68" t="s">
        <v>27</v>
      </c>
      <c r="AX3" s="68" t="s">
        <v>28</v>
      </c>
      <c r="AY3" s="68" t="s">
        <v>29</v>
      </c>
      <c r="AZ3" s="68" t="s">
        <v>30</v>
      </c>
      <c r="BA3" s="68" t="s">
        <v>31</v>
      </c>
      <c r="BB3" s="56"/>
      <c r="BC3" s="56"/>
      <c r="BD3" s="68" t="s">
        <v>32</v>
      </c>
      <c r="BE3" s="68" t="s">
        <v>33</v>
      </c>
      <c r="BF3" s="68" t="s">
        <v>34</v>
      </c>
      <c r="BG3" s="68" t="s">
        <v>35</v>
      </c>
      <c r="BH3" s="68" t="s">
        <v>36</v>
      </c>
      <c r="BI3" s="68" t="s">
        <v>60</v>
      </c>
      <c r="BJ3" s="68" t="s">
        <v>20</v>
      </c>
      <c r="BK3" s="68" t="s">
        <v>21</v>
      </c>
      <c r="BL3" s="68" t="s">
        <v>22</v>
      </c>
      <c r="BM3" s="68" t="s">
        <v>23</v>
      </c>
      <c r="BN3" s="68" t="s">
        <v>24</v>
      </c>
      <c r="BO3" s="68" t="s">
        <v>25</v>
      </c>
      <c r="BP3" s="68" t="s">
        <v>12</v>
      </c>
      <c r="BQ3" s="68" t="s">
        <v>26</v>
      </c>
      <c r="BR3" s="68" t="s">
        <v>27</v>
      </c>
      <c r="BS3" s="68" t="s">
        <v>28</v>
      </c>
      <c r="BT3" s="68" t="s">
        <v>29</v>
      </c>
      <c r="BU3" s="68" t="s">
        <v>30</v>
      </c>
      <c r="BV3" s="68" t="s">
        <v>31</v>
      </c>
      <c r="BW3" s="56"/>
      <c r="BX3" s="56"/>
      <c r="BY3" s="68" t="s">
        <v>32</v>
      </c>
      <c r="BZ3" s="68" t="s">
        <v>33</v>
      </c>
      <c r="CA3" s="68" t="s">
        <v>34</v>
      </c>
      <c r="CB3" s="68" t="s">
        <v>35</v>
      </c>
      <c r="CC3" s="68" t="s">
        <v>36</v>
      </c>
      <c r="CD3" s="68" t="s">
        <v>60</v>
      </c>
      <c r="CE3" s="68" t="s">
        <v>20</v>
      </c>
      <c r="CF3" s="68" t="s">
        <v>21</v>
      </c>
      <c r="CG3" s="68" t="s">
        <v>22</v>
      </c>
      <c r="CH3" s="68" t="s">
        <v>23</v>
      </c>
      <c r="CI3" s="68" t="s">
        <v>24</v>
      </c>
      <c r="CJ3" s="68" t="s">
        <v>25</v>
      </c>
      <c r="CK3" s="68" t="s">
        <v>12</v>
      </c>
      <c r="CL3" s="68" t="s">
        <v>26</v>
      </c>
      <c r="CM3" s="68" t="s">
        <v>27</v>
      </c>
      <c r="CN3" s="68" t="s">
        <v>28</v>
      </c>
      <c r="CO3" s="68" t="s">
        <v>29</v>
      </c>
      <c r="CP3" s="68" t="s">
        <v>30</v>
      </c>
      <c r="CQ3" s="68" t="s">
        <v>31</v>
      </c>
      <c r="CR3" s="56"/>
      <c r="CS3" s="56"/>
      <c r="CT3" s="68" t="s">
        <v>32</v>
      </c>
      <c r="CU3" s="68" t="s">
        <v>33</v>
      </c>
      <c r="CV3" s="68" t="s">
        <v>34</v>
      </c>
      <c r="CW3" s="68" t="s">
        <v>35</v>
      </c>
      <c r="CX3" s="68" t="s">
        <v>36</v>
      </c>
      <c r="CY3" s="68" t="s">
        <v>60</v>
      </c>
      <c r="CZ3" s="68" t="s">
        <v>20</v>
      </c>
      <c r="DA3" s="68" t="s">
        <v>21</v>
      </c>
      <c r="DB3" s="68" t="s">
        <v>22</v>
      </c>
      <c r="DC3" s="68" t="s">
        <v>23</v>
      </c>
      <c r="DD3" s="68" t="s">
        <v>24</v>
      </c>
      <c r="DE3" s="68" t="s">
        <v>25</v>
      </c>
      <c r="DF3" s="68" t="s">
        <v>12</v>
      </c>
      <c r="DG3" s="68" t="s">
        <v>26</v>
      </c>
      <c r="DH3" s="68" t="s">
        <v>27</v>
      </c>
      <c r="DI3" s="68" t="s">
        <v>28</v>
      </c>
      <c r="DJ3" s="68" t="s">
        <v>29</v>
      </c>
      <c r="DK3" s="68" t="s">
        <v>30</v>
      </c>
      <c r="DL3" s="68" t="s">
        <v>31</v>
      </c>
      <c r="DM3" s="56"/>
      <c r="DN3" s="56"/>
      <c r="DO3" s="68" t="s">
        <v>32</v>
      </c>
      <c r="DP3" s="68" t="s">
        <v>33</v>
      </c>
      <c r="DQ3" s="68" t="s">
        <v>34</v>
      </c>
      <c r="DR3" s="68" t="s">
        <v>35</v>
      </c>
      <c r="DS3" s="68" t="s">
        <v>36</v>
      </c>
      <c r="DT3" s="68" t="s">
        <v>60</v>
      </c>
      <c r="DU3" s="68" t="s">
        <v>20</v>
      </c>
      <c r="DV3" s="68" t="s">
        <v>21</v>
      </c>
      <c r="DW3" s="68" t="s">
        <v>22</v>
      </c>
      <c r="DX3" s="68" t="s">
        <v>23</v>
      </c>
      <c r="DY3" s="68" t="s">
        <v>24</v>
      </c>
      <c r="DZ3" s="68" t="s">
        <v>25</v>
      </c>
      <c r="EA3" s="68" t="s">
        <v>12</v>
      </c>
      <c r="EB3" s="68" t="s">
        <v>26</v>
      </c>
      <c r="EC3" s="68" t="s">
        <v>27</v>
      </c>
      <c r="ED3" s="68" t="s">
        <v>28</v>
      </c>
      <c r="EE3" s="68" t="s">
        <v>29</v>
      </c>
      <c r="EF3" s="68" t="s">
        <v>30</v>
      </c>
      <c r="EG3" s="68" t="s">
        <v>31</v>
      </c>
      <c r="EH3" s="56"/>
      <c r="EI3" s="56"/>
      <c r="EJ3" s="68" t="s">
        <v>32</v>
      </c>
      <c r="EK3" s="68" t="s">
        <v>33</v>
      </c>
      <c r="EL3" s="68" t="s">
        <v>34</v>
      </c>
      <c r="EM3" s="68" t="s">
        <v>35</v>
      </c>
      <c r="EN3" s="68" t="s">
        <v>36</v>
      </c>
      <c r="EO3" s="68" t="s">
        <v>60</v>
      </c>
      <c r="EP3" s="68" t="s">
        <v>20</v>
      </c>
      <c r="EQ3" s="68" t="s">
        <v>21</v>
      </c>
      <c r="ER3" s="68" t="s">
        <v>22</v>
      </c>
      <c r="ES3" s="68" t="s">
        <v>23</v>
      </c>
      <c r="ET3" s="68" t="s">
        <v>24</v>
      </c>
      <c r="EU3" s="68" t="s">
        <v>25</v>
      </c>
      <c r="EV3" s="68" t="s">
        <v>12</v>
      </c>
      <c r="EW3" s="68" t="s">
        <v>26</v>
      </c>
      <c r="EX3" s="68" t="s">
        <v>27</v>
      </c>
      <c r="EY3" s="68" t="s">
        <v>28</v>
      </c>
      <c r="EZ3" s="68" t="s">
        <v>29</v>
      </c>
      <c r="FA3" s="68" t="s">
        <v>30</v>
      </c>
      <c r="FB3" s="68" t="s">
        <v>31</v>
      </c>
      <c r="FC3" s="56"/>
      <c r="FD3" s="56"/>
      <c r="FE3" s="68" t="s">
        <v>32</v>
      </c>
      <c r="FF3" s="68" t="s">
        <v>33</v>
      </c>
      <c r="FG3" s="68" t="s">
        <v>34</v>
      </c>
      <c r="FH3" s="68" t="s">
        <v>35</v>
      </c>
      <c r="FI3" s="68" t="s">
        <v>36</v>
      </c>
      <c r="FJ3" s="68" t="s">
        <v>60</v>
      </c>
      <c r="FK3" s="68" t="s">
        <v>20</v>
      </c>
      <c r="FL3" s="68" t="s">
        <v>21</v>
      </c>
      <c r="FM3" s="68" t="s">
        <v>22</v>
      </c>
      <c r="FN3" s="68" t="s">
        <v>23</v>
      </c>
      <c r="FO3" s="68" t="s">
        <v>24</v>
      </c>
      <c r="FP3" s="68" t="s">
        <v>25</v>
      </c>
      <c r="FQ3" s="68" t="s">
        <v>12</v>
      </c>
      <c r="FR3" s="68" t="s">
        <v>26</v>
      </c>
      <c r="FS3" s="68" t="s">
        <v>27</v>
      </c>
      <c r="FT3" s="68" t="s">
        <v>28</v>
      </c>
      <c r="FU3" s="68" t="s">
        <v>29</v>
      </c>
      <c r="FV3" s="68" t="s">
        <v>30</v>
      </c>
      <c r="FW3" s="68" t="s">
        <v>31</v>
      </c>
      <c r="FX3" s="56"/>
      <c r="FY3" s="56"/>
      <c r="FZ3" s="68" t="s">
        <v>32</v>
      </c>
      <c r="GA3" s="68" t="s">
        <v>33</v>
      </c>
      <c r="GB3" s="68" t="s">
        <v>34</v>
      </c>
      <c r="GC3" s="68" t="s">
        <v>35</v>
      </c>
      <c r="GD3" s="68" t="s">
        <v>36</v>
      </c>
      <c r="GE3" s="68" t="s">
        <v>60</v>
      </c>
      <c r="GF3" s="68" t="s">
        <v>20</v>
      </c>
      <c r="GG3" s="68" t="s">
        <v>21</v>
      </c>
      <c r="GH3" s="68" t="s">
        <v>22</v>
      </c>
      <c r="GI3" s="68" t="s">
        <v>23</v>
      </c>
      <c r="GJ3" s="68" t="s">
        <v>24</v>
      </c>
      <c r="GK3" s="68" t="s">
        <v>25</v>
      </c>
      <c r="GL3" s="68" t="s">
        <v>12</v>
      </c>
      <c r="GM3" s="68" t="s">
        <v>26</v>
      </c>
      <c r="GN3" s="68" t="s">
        <v>27</v>
      </c>
      <c r="GO3" s="68" t="s">
        <v>28</v>
      </c>
      <c r="GP3" s="68" t="s">
        <v>29</v>
      </c>
      <c r="GQ3" s="68" t="s">
        <v>30</v>
      </c>
      <c r="GR3" s="68" t="s">
        <v>31</v>
      </c>
      <c r="GS3" s="56"/>
      <c r="GT3" s="56"/>
      <c r="GU3" s="68" t="s">
        <v>32</v>
      </c>
      <c r="GV3" s="68" t="s">
        <v>33</v>
      </c>
      <c r="GW3" s="68" t="s">
        <v>34</v>
      </c>
      <c r="GX3" s="68" t="s">
        <v>35</v>
      </c>
      <c r="GY3" s="68" t="s">
        <v>36</v>
      </c>
      <c r="GZ3" s="68" t="s">
        <v>60</v>
      </c>
      <c r="HA3" s="68" t="s">
        <v>20</v>
      </c>
      <c r="HB3" s="68" t="s">
        <v>21</v>
      </c>
      <c r="HC3" s="68" t="s">
        <v>22</v>
      </c>
      <c r="HD3" s="68" t="s">
        <v>23</v>
      </c>
      <c r="HE3" s="68" t="s">
        <v>24</v>
      </c>
      <c r="HF3" s="68" t="s">
        <v>25</v>
      </c>
      <c r="HG3" s="68" t="s">
        <v>12</v>
      </c>
      <c r="HH3" s="68" t="s">
        <v>26</v>
      </c>
      <c r="HI3" s="68" t="s">
        <v>27</v>
      </c>
      <c r="HJ3" s="68" t="s">
        <v>28</v>
      </c>
      <c r="HK3" s="68" t="s">
        <v>29</v>
      </c>
      <c r="HL3" s="68" t="s">
        <v>30</v>
      </c>
      <c r="HM3" s="68" t="s">
        <v>31</v>
      </c>
      <c r="HN3" s="56"/>
      <c r="HO3" s="56"/>
      <c r="HP3" s="68" t="s">
        <v>32</v>
      </c>
      <c r="HQ3" s="68" t="s">
        <v>33</v>
      </c>
      <c r="HR3" s="68" t="s">
        <v>34</v>
      </c>
      <c r="HS3" s="68" t="s">
        <v>35</v>
      </c>
      <c r="HT3" s="68" t="s">
        <v>36</v>
      </c>
      <c r="HU3" s="68" t="s">
        <v>60</v>
      </c>
      <c r="HV3" s="68" t="s">
        <v>20</v>
      </c>
      <c r="HW3" s="68" t="s">
        <v>21</v>
      </c>
      <c r="HX3" s="68" t="s">
        <v>22</v>
      </c>
      <c r="HY3" s="68" t="s">
        <v>23</v>
      </c>
      <c r="HZ3" s="68" t="s">
        <v>24</v>
      </c>
      <c r="IA3" s="68" t="s">
        <v>25</v>
      </c>
      <c r="IB3" s="68" t="s">
        <v>12</v>
      </c>
      <c r="IC3" s="68" t="s">
        <v>26</v>
      </c>
      <c r="ID3" s="68" t="s">
        <v>27</v>
      </c>
      <c r="IE3" s="68" t="s">
        <v>28</v>
      </c>
      <c r="IF3" s="68" t="s">
        <v>29</v>
      </c>
      <c r="IG3" s="68" t="s">
        <v>30</v>
      </c>
      <c r="IH3" s="68" t="s">
        <v>31</v>
      </c>
      <c r="II3" s="56"/>
      <c r="IJ3" s="56"/>
      <c r="IK3" s="68" t="s">
        <v>32</v>
      </c>
      <c r="IL3" s="68" t="s">
        <v>33</v>
      </c>
      <c r="IM3" s="68" t="s">
        <v>34</v>
      </c>
      <c r="IN3" s="68" t="s">
        <v>35</v>
      </c>
      <c r="IO3" s="68" t="s">
        <v>36</v>
      </c>
      <c r="IP3" s="68" t="s">
        <v>60</v>
      </c>
      <c r="IQ3" s="68" t="s">
        <v>20</v>
      </c>
      <c r="IR3" s="68" t="s">
        <v>21</v>
      </c>
      <c r="IS3" s="68" t="s">
        <v>22</v>
      </c>
      <c r="IT3" s="68" t="s">
        <v>23</v>
      </c>
      <c r="IU3" s="68" t="s">
        <v>24</v>
      </c>
      <c r="IV3" s="68" t="s">
        <v>25</v>
      </c>
      <c r="IW3" s="68" t="s">
        <v>12</v>
      </c>
      <c r="IX3" s="68" t="s">
        <v>26</v>
      </c>
      <c r="IY3" s="68" t="s">
        <v>27</v>
      </c>
      <c r="IZ3" s="68" t="s">
        <v>28</v>
      </c>
      <c r="JA3" s="68" t="s">
        <v>29</v>
      </c>
      <c r="JB3" s="68" t="s">
        <v>30</v>
      </c>
      <c r="JC3" s="68" t="s">
        <v>31</v>
      </c>
      <c r="JD3" s="56"/>
      <c r="JE3" s="56"/>
      <c r="JF3" s="68" t="s">
        <v>32</v>
      </c>
      <c r="JG3" s="68" t="s">
        <v>33</v>
      </c>
      <c r="JH3" s="68" t="s">
        <v>34</v>
      </c>
      <c r="JI3" s="68" t="s">
        <v>35</v>
      </c>
      <c r="JJ3" s="68" t="s">
        <v>36</v>
      </c>
      <c r="JK3" s="82" t="s">
        <v>61</v>
      </c>
      <c r="JL3" s="83" t="s">
        <v>62</v>
      </c>
      <c r="JM3" s="91" t="s">
        <v>61</v>
      </c>
      <c r="JN3" s="83" t="s">
        <v>62</v>
      </c>
      <c r="JO3" s="91" t="s">
        <v>61</v>
      </c>
      <c r="JP3" s="83" t="s">
        <v>62</v>
      </c>
      <c r="JQ3" s="92" t="s">
        <v>63</v>
      </c>
      <c r="JR3" s="82" t="s">
        <v>64</v>
      </c>
      <c r="JS3" s="93" t="s">
        <v>65</v>
      </c>
      <c r="JT3" s="83" t="s">
        <v>66</v>
      </c>
      <c r="JU3" s="102"/>
      <c r="JV3" s="103"/>
      <c r="JW3" s="104"/>
      <c r="JX3" s="105" t="s">
        <v>67</v>
      </c>
      <c r="JY3" s="106" t="s">
        <v>68</v>
      </c>
      <c r="JZ3" s="106" t="s">
        <v>40</v>
      </c>
      <c r="KA3" s="106" t="s">
        <v>69</v>
      </c>
      <c r="KB3" s="106" t="s">
        <v>70</v>
      </c>
      <c r="KC3" s="106" t="s">
        <v>71</v>
      </c>
      <c r="KD3" s="106" t="s">
        <v>72</v>
      </c>
      <c r="KE3" s="106" t="s">
        <v>73</v>
      </c>
      <c r="KF3" s="106" t="s">
        <v>43</v>
      </c>
      <c r="KG3" s="116" t="s">
        <v>74</v>
      </c>
      <c r="KH3" s="105" t="s">
        <v>67</v>
      </c>
      <c r="KI3" s="106" t="s">
        <v>68</v>
      </c>
      <c r="KJ3" s="106" t="s">
        <v>40</v>
      </c>
      <c r="KK3" s="106" t="s">
        <v>69</v>
      </c>
      <c r="KL3" s="106" t="s">
        <v>70</v>
      </c>
      <c r="KM3" s="106" t="s">
        <v>71</v>
      </c>
      <c r="KN3" s="106" t="s">
        <v>72</v>
      </c>
      <c r="KO3" s="106" t="s">
        <v>73</v>
      </c>
      <c r="KP3" s="106" t="s">
        <v>43</v>
      </c>
      <c r="KQ3" s="116" t="s">
        <v>74</v>
      </c>
      <c r="KR3" s="120" t="s">
        <v>75</v>
      </c>
      <c r="KS3" s="125" t="s">
        <v>76</v>
      </c>
      <c r="KT3" s="125" t="s">
        <v>77</v>
      </c>
      <c r="KU3" s="125" t="s">
        <v>78</v>
      </c>
      <c r="KV3" s="125" t="s">
        <v>79</v>
      </c>
      <c r="KW3" s="126" t="s">
        <v>80</v>
      </c>
      <c r="KX3" s="120" t="s">
        <v>75</v>
      </c>
      <c r="KY3" s="125" t="s">
        <v>76</v>
      </c>
      <c r="KZ3" s="125" t="s">
        <v>77</v>
      </c>
      <c r="LA3" s="125" t="s">
        <v>78</v>
      </c>
      <c r="LB3" s="125" t="s">
        <v>79</v>
      </c>
      <c r="LC3" s="132" t="s">
        <v>80</v>
      </c>
      <c r="LD3" s="133" t="s">
        <v>81</v>
      </c>
    </row>
    <row r="4" s="2" customFormat="1" customHeight="1" spans="1:316">
      <c r="A4" s="13" t="s">
        <v>82</v>
      </c>
      <c r="B4" s="14">
        <v>12011020200364</v>
      </c>
      <c r="C4" s="15" t="s">
        <v>83</v>
      </c>
      <c r="D4" s="16" t="s">
        <v>84</v>
      </c>
      <c r="E4" s="17" t="s">
        <v>75</v>
      </c>
      <c r="F4" s="18" t="s">
        <v>85</v>
      </c>
      <c r="G4" s="19" t="s">
        <v>86</v>
      </c>
      <c r="H4" s="20">
        <v>50</v>
      </c>
      <c r="I4" s="40">
        <v>1</v>
      </c>
      <c r="J4" s="41">
        <v>44165</v>
      </c>
      <c r="K4" s="41">
        <v>44180</v>
      </c>
      <c r="L4" s="42">
        <v>120</v>
      </c>
      <c r="M4" s="34" t="s">
        <v>87</v>
      </c>
      <c r="N4" s="43"/>
      <c r="O4" s="44">
        <v>50</v>
      </c>
      <c r="P4" s="45"/>
      <c r="Q4" s="59">
        <f t="shared" ref="Q4:Q29" si="0">L4*6*T4-AK4</f>
        <v>34560</v>
      </c>
      <c r="R4" s="60"/>
      <c r="S4" s="60"/>
      <c r="T4" s="61">
        <f t="shared" ref="T4:T29" si="1">AO4+BJ4+CE4+CZ4+DU4+EP4+FK4+GF4+HA4+HV4+IQ4</f>
        <v>48</v>
      </c>
      <c r="U4" s="61">
        <f t="shared" ref="U4:U29" si="2">AP4+BK4+CF4+DA4+DV4+EQ4+FL4+GG4+HB4+HW4+IR4</f>
        <v>0</v>
      </c>
      <c r="V4" s="61">
        <v>2200</v>
      </c>
      <c r="W4" s="62">
        <v>1.2</v>
      </c>
      <c r="X4" s="61"/>
      <c r="Y4" s="61"/>
      <c r="Z4" s="61">
        <v>120</v>
      </c>
      <c r="AA4" s="61"/>
      <c r="AB4" s="61"/>
      <c r="AC4" s="61"/>
      <c r="AD4" s="61">
        <f t="shared" ref="AD4:AM4" si="3">AY4+BT4+CO4+DJ4+EE4+EZ4+FU4+GP4+HK4+IF4+JA4</f>
        <v>126720</v>
      </c>
      <c r="AE4" s="61">
        <f t="shared" si="3"/>
        <v>0</v>
      </c>
      <c r="AF4" s="61">
        <f t="shared" si="3"/>
        <v>0</v>
      </c>
      <c r="AG4" s="61">
        <f t="shared" si="3"/>
        <v>0</v>
      </c>
      <c r="AH4" s="61">
        <f t="shared" si="3"/>
        <v>0</v>
      </c>
      <c r="AI4" s="61">
        <f t="shared" si="3"/>
        <v>0</v>
      </c>
      <c r="AJ4" s="61">
        <f t="shared" si="3"/>
        <v>0</v>
      </c>
      <c r="AK4" s="61">
        <f t="shared" si="3"/>
        <v>0</v>
      </c>
      <c r="AL4" s="61">
        <f t="shared" si="3"/>
        <v>0</v>
      </c>
      <c r="AM4" s="61">
        <f t="shared" si="3"/>
        <v>126720</v>
      </c>
      <c r="AN4" s="69" t="s">
        <v>37</v>
      </c>
      <c r="AO4" s="2">
        <v>13</v>
      </c>
      <c r="AQ4" s="2">
        <v>2200</v>
      </c>
      <c r="AR4" s="71">
        <v>1.2</v>
      </c>
      <c r="AU4" s="2">
        <v>120</v>
      </c>
      <c r="AY4" s="69">
        <v>34320</v>
      </c>
      <c r="AZ4" s="69"/>
      <c r="BA4" s="69"/>
      <c r="BB4" s="61"/>
      <c r="BC4" s="61"/>
      <c r="BD4" s="69"/>
      <c r="BE4" s="69"/>
      <c r="BF4" s="69"/>
      <c r="BG4" s="69"/>
      <c r="BH4" s="69">
        <v>34320</v>
      </c>
      <c r="BI4" s="69"/>
      <c r="BT4" s="69"/>
      <c r="BU4" s="69"/>
      <c r="BV4" s="69"/>
      <c r="BW4" s="61"/>
      <c r="BX4" s="61"/>
      <c r="BY4" s="69"/>
      <c r="BZ4" s="69"/>
      <c r="CA4" s="69"/>
      <c r="CB4" s="69"/>
      <c r="CC4" s="69"/>
      <c r="CD4" s="69"/>
      <c r="CO4" s="69"/>
      <c r="CP4" s="69"/>
      <c r="CQ4" s="69"/>
      <c r="CR4" s="61"/>
      <c r="CS4" s="61"/>
      <c r="CT4" s="69"/>
      <c r="CU4" s="69"/>
      <c r="CV4" s="69"/>
      <c r="CW4" s="69"/>
      <c r="CX4" s="69"/>
      <c r="CY4" s="69"/>
      <c r="DJ4" s="69"/>
      <c r="DK4" s="69"/>
      <c r="DL4" s="69"/>
      <c r="DM4" s="61"/>
      <c r="DN4" s="61"/>
      <c r="DO4" s="69"/>
      <c r="DP4" s="69"/>
      <c r="DQ4" s="69"/>
      <c r="DR4" s="69"/>
      <c r="DS4" s="69"/>
      <c r="DT4" s="69"/>
      <c r="EE4" s="69"/>
      <c r="EF4" s="69"/>
      <c r="EG4" s="69"/>
      <c r="EH4" s="61"/>
      <c r="EI4" s="61"/>
      <c r="EJ4" s="69"/>
      <c r="EK4" s="69"/>
      <c r="EL4" s="69"/>
      <c r="EM4" s="69"/>
      <c r="EN4" s="69"/>
      <c r="EO4" s="69" t="s">
        <v>88</v>
      </c>
      <c r="EP4" s="2">
        <v>2</v>
      </c>
      <c r="ER4" s="2">
        <v>2200</v>
      </c>
      <c r="ES4" s="71">
        <v>1.2</v>
      </c>
      <c r="EV4" s="2">
        <v>120</v>
      </c>
      <c r="EZ4" s="69">
        <v>5280</v>
      </c>
      <c r="FA4" s="69"/>
      <c r="FB4" s="69"/>
      <c r="FC4" s="61"/>
      <c r="FD4" s="61"/>
      <c r="FE4" s="69"/>
      <c r="FF4" s="69"/>
      <c r="FG4" s="69"/>
      <c r="FH4" s="69"/>
      <c r="FI4" s="69">
        <v>5280</v>
      </c>
      <c r="FJ4" s="69" t="s">
        <v>43</v>
      </c>
      <c r="FK4" s="2">
        <v>33</v>
      </c>
      <c r="FM4" s="2">
        <v>2200</v>
      </c>
      <c r="FN4" s="71">
        <v>1.2</v>
      </c>
      <c r="FQ4" s="2">
        <v>120</v>
      </c>
      <c r="FU4" s="69">
        <v>87120</v>
      </c>
      <c r="FV4" s="69"/>
      <c r="FW4" s="69"/>
      <c r="FX4" s="61"/>
      <c r="FY4" s="61"/>
      <c r="FZ4" s="69"/>
      <c r="GA4" s="69"/>
      <c r="GB4" s="69"/>
      <c r="GC4" s="69"/>
      <c r="GD4" s="69">
        <v>87120</v>
      </c>
      <c r="GE4" s="69"/>
      <c r="GP4" s="69"/>
      <c r="GQ4" s="69"/>
      <c r="GR4" s="69"/>
      <c r="GS4" s="61"/>
      <c r="GT4" s="61"/>
      <c r="GU4" s="69"/>
      <c r="GV4" s="69"/>
      <c r="GW4" s="69"/>
      <c r="GX4" s="69"/>
      <c r="GY4" s="69"/>
      <c r="GZ4" s="69"/>
      <c r="HK4" s="69"/>
      <c r="HL4" s="69"/>
      <c r="HM4" s="69"/>
      <c r="HN4" s="61"/>
      <c r="HO4" s="61"/>
      <c r="HP4" s="69"/>
      <c r="HQ4" s="69"/>
      <c r="HR4" s="69"/>
      <c r="HS4" s="69"/>
      <c r="HT4" s="69"/>
      <c r="HU4" s="69"/>
      <c r="IF4" s="69"/>
      <c r="IG4" s="69"/>
      <c r="IH4" s="69"/>
      <c r="II4" s="61"/>
      <c r="IJ4" s="61"/>
      <c r="IK4" s="69"/>
      <c r="IL4" s="69"/>
      <c r="IM4" s="69"/>
      <c r="IN4" s="69"/>
      <c r="IO4" s="69"/>
      <c r="IP4" s="69"/>
      <c r="JA4" s="69"/>
      <c r="JB4" s="69"/>
      <c r="JC4" s="69"/>
      <c r="JD4" s="61"/>
      <c r="JE4" s="61"/>
      <c r="JF4" s="69"/>
      <c r="JG4" s="69"/>
      <c r="JH4" s="69"/>
      <c r="JI4" s="69"/>
      <c r="JJ4" s="69"/>
      <c r="JK4" s="84">
        <f t="shared" ref="JK4:JK29" si="4">SUM(GP4,HK4,IF4,JA4)</f>
        <v>0</v>
      </c>
      <c r="JL4" s="85">
        <f t="shared" ref="JL4:JL29" si="5">SUM(AY4,BT4,CO4,DJ4,EE4,EZ4,FU4)</f>
        <v>126720</v>
      </c>
      <c r="JM4" s="94">
        <f t="shared" ref="JM4:JM29" si="6">SUM(GR4,HM4,IH4,JC4)</f>
        <v>0</v>
      </c>
      <c r="JN4" s="85">
        <f t="shared" ref="JN4:JN29" si="7">SUM(BA4,BV4,CQ4,DL4,EG4,FB4,FW4)</f>
        <v>0</v>
      </c>
      <c r="JO4" s="94">
        <f t="shared" ref="JO4:JO29" si="8">SUM(GU4,HP4,IK4,JF4)</f>
        <v>0</v>
      </c>
      <c r="JP4" s="85">
        <f t="shared" ref="JP4:JP29" si="9">SUM(BD4,BY4,CT4,DO4,EJ4,FE4,FZ4)</f>
        <v>0</v>
      </c>
      <c r="JQ4" s="95">
        <f t="shared" ref="JQ4:JQ29" si="10">AL4</f>
        <v>0</v>
      </c>
      <c r="JR4" s="84">
        <f t="shared" ref="JR4:JR29" si="11">AJ4</f>
        <v>0</v>
      </c>
      <c r="JS4" s="96">
        <f t="shared" ref="JS4:JS29" si="12">BF4+FG4</f>
        <v>0</v>
      </c>
      <c r="JT4" s="85">
        <f t="shared" ref="JT4:JT29" si="13">GB4+GW4+HR4+IM4+JH4</f>
        <v>0</v>
      </c>
      <c r="JU4" s="107">
        <f t="shared" ref="JU4:JU29" si="14">AD4-JK4-JL4</f>
        <v>0</v>
      </c>
      <c r="JV4" s="108">
        <f t="shared" ref="JV4:JV29" si="15">AF4-JM4-JN4</f>
        <v>0</v>
      </c>
      <c r="JW4" s="109">
        <f t="shared" ref="JW4:JW29" si="16">AI4-JO4-JP4</f>
        <v>0</v>
      </c>
      <c r="JX4" s="45">
        <f t="shared" ref="JX4:JX29" si="17">BJ4</f>
        <v>0</v>
      </c>
      <c r="JY4" s="61">
        <f t="shared" ref="JY4:JY29" si="18">CE4</f>
        <v>0</v>
      </c>
      <c r="JZ4" s="61">
        <f t="shared" ref="JZ4:JZ29" si="19">CZ4</f>
        <v>0</v>
      </c>
      <c r="KA4" s="61">
        <f t="shared" ref="KA4:KA29" si="20">GF4</f>
        <v>0</v>
      </c>
      <c r="KB4" s="61">
        <f t="shared" ref="KB4:KB29" si="21">HA4</f>
        <v>0</v>
      </c>
      <c r="KC4" s="61">
        <f t="shared" ref="KC4:KC29" si="22">HV4</f>
        <v>0</v>
      </c>
      <c r="KD4" s="61">
        <f t="shared" ref="KD4:KD29" si="23">IQ4</f>
        <v>0</v>
      </c>
      <c r="KE4" s="61">
        <f t="shared" ref="KE4:KE29" si="24">AO4+EP4</f>
        <v>15</v>
      </c>
      <c r="KF4" s="61">
        <f t="shared" ref="KF4:KF29" si="25">FK4</f>
        <v>33</v>
      </c>
      <c r="KG4" s="117">
        <f t="shared" ref="KG4:KG29" si="26">DU4</f>
        <v>0</v>
      </c>
      <c r="KH4" s="45">
        <f t="shared" ref="KH4:KH29" si="27">BK4</f>
        <v>0</v>
      </c>
      <c r="KI4" s="61">
        <f t="shared" ref="KI4:KI29" si="28">CF4</f>
        <v>0</v>
      </c>
      <c r="KJ4" s="61">
        <f t="shared" ref="KJ4:KJ29" si="29">DA4</f>
        <v>0</v>
      </c>
      <c r="KK4" s="61">
        <f t="shared" ref="KK4:KK29" si="30">GG4</f>
        <v>0</v>
      </c>
      <c r="KL4" s="61">
        <f t="shared" ref="KL4:KL29" si="31">HB4</f>
        <v>0</v>
      </c>
      <c r="KM4" s="61">
        <f t="shared" ref="KM4:KM29" si="32">HW4</f>
        <v>0</v>
      </c>
      <c r="KN4" s="61">
        <f t="shared" ref="KN4:KN29" si="33">IR4</f>
        <v>0</v>
      </c>
      <c r="KO4" s="61">
        <f t="shared" ref="KO4:KO29" si="34">AP4+EQ4</f>
        <v>0</v>
      </c>
      <c r="KP4" s="61">
        <f t="shared" ref="KP4:KP29" si="35">FL4</f>
        <v>0</v>
      </c>
      <c r="KQ4" s="117">
        <f t="shared" ref="KQ4:KQ29" si="36">DV4</f>
        <v>0</v>
      </c>
      <c r="KR4" s="121">
        <f t="shared" ref="KR4:KR29" si="37">IF(ISERROR(FIND("初级",E4)),0,T4)</f>
        <v>48</v>
      </c>
      <c r="KS4" s="127">
        <f t="shared" ref="KS4:KS29" si="38">IF(ISERROR(FIND("中级",E4)),0,T4)</f>
        <v>0</v>
      </c>
      <c r="KT4" s="127">
        <f t="shared" ref="KT4:KT29" si="39">IF(ISERROR(FIND("高级",E4)),0,T4)</f>
        <v>0</v>
      </c>
      <c r="KU4" s="127">
        <f t="shared" ref="KU4:KU29" si="40">IF(ISERROR(FIND("技师",E4)),0,T4)</f>
        <v>0</v>
      </c>
      <c r="KV4" s="127">
        <f t="shared" ref="KV4:KV29" si="41">IF(ISERROR(FIND("高技",E4)),0,T4)</f>
        <v>0</v>
      </c>
      <c r="KW4" s="128">
        <f t="shared" ref="KW4:KW29" si="42">IF(ISERROR(FIND("专项",E4)),0,T4)</f>
        <v>0</v>
      </c>
      <c r="KX4" s="121">
        <f t="shared" ref="KX4:KX29" si="43">IF(ISERROR(FIND("初级",E4)),0,U4)</f>
        <v>0</v>
      </c>
      <c r="KY4" s="127">
        <f t="shared" ref="KY4:KY29" si="44">IF(ISERROR(FIND("中级",E4)),0,U4)</f>
        <v>0</v>
      </c>
      <c r="KZ4" s="127">
        <f t="shared" ref="KZ4:KZ29" si="45">IF(ISERROR(FIND("高级",E4)),0,U4)</f>
        <v>0</v>
      </c>
      <c r="LA4" s="127">
        <f t="shared" ref="LA4:LA29" si="46">IF(ISERROR(FIND("技师",E4)),0,U4)</f>
        <v>0</v>
      </c>
      <c r="LB4" s="127">
        <f t="shared" ref="LB4:LB29" si="47">IF(ISERROR(FIND("高技",E4)),0,U4)</f>
        <v>0</v>
      </c>
      <c r="LC4" s="134">
        <f t="shared" ref="LC4:LC29" si="48">IF(ISERROR(FIND("专项",E4)),0,U4)</f>
        <v>0</v>
      </c>
      <c r="LD4" s="135"/>
    </row>
    <row r="5" s="2" customFormat="1" ht="12" customHeight="1" spans="1:316">
      <c r="A5" s="13" t="s">
        <v>89</v>
      </c>
      <c r="B5" s="14">
        <v>12011020200365</v>
      </c>
      <c r="C5" s="15" t="s">
        <v>83</v>
      </c>
      <c r="D5" s="16" t="s">
        <v>90</v>
      </c>
      <c r="E5" s="17" t="s">
        <v>76</v>
      </c>
      <c r="F5" s="18" t="s">
        <v>85</v>
      </c>
      <c r="G5" s="19" t="s">
        <v>86</v>
      </c>
      <c r="H5" s="20">
        <v>50</v>
      </c>
      <c r="I5" s="40">
        <v>1</v>
      </c>
      <c r="J5" s="41">
        <v>44165</v>
      </c>
      <c r="K5" s="41">
        <v>44180</v>
      </c>
      <c r="L5" s="42">
        <v>120</v>
      </c>
      <c r="M5" s="34" t="s">
        <v>87</v>
      </c>
      <c r="N5" s="43"/>
      <c r="O5" s="44">
        <v>50</v>
      </c>
      <c r="P5" s="45"/>
      <c r="Q5" s="59">
        <f t="shared" si="0"/>
        <v>33840</v>
      </c>
      <c r="R5" s="60"/>
      <c r="S5" s="60"/>
      <c r="T5" s="61">
        <f t="shared" si="1"/>
        <v>47</v>
      </c>
      <c r="U5" s="61">
        <f t="shared" si="2"/>
        <v>0</v>
      </c>
      <c r="V5" s="61">
        <v>2600</v>
      </c>
      <c r="W5" s="62">
        <v>1.2</v>
      </c>
      <c r="X5" s="61"/>
      <c r="Y5" s="61"/>
      <c r="Z5" s="61">
        <v>120</v>
      </c>
      <c r="AA5" s="61"/>
      <c r="AB5" s="61"/>
      <c r="AC5" s="61"/>
      <c r="AD5" s="61">
        <f t="shared" ref="AD5:AM5" si="49">AY5+BT5+CO5+DJ5+EE5+EZ5+FU5+GP5+HK5+IF5+JA5</f>
        <v>146640</v>
      </c>
      <c r="AE5" s="61">
        <f t="shared" si="49"/>
        <v>0</v>
      </c>
      <c r="AF5" s="61">
        <f t="shared" si="49"/>
        <v>0</v>
      </c>
      <c r="AG5" s="61">
        <f t="shared" si="49"/>
        <v>0</v>
      </c>
      <c r="AH5" s="61">
        <f t="shared" si="49"/>
        <v>0</v>
      </c>
      <c r="AI5" s="61">
        <f t="shared" si="49"/>
        <v>0</v>
      </c>
      <c r="AJ5" s="61">
        <f t="shared" si="49"/>
        <v>0</v>
      </c>
      <c r="AK5" s="61">
        <f t="shared" si="49"/>
        <v>0</v>
      </c>
      <c r="AL5" s="61">
        <f t="shared" si="49"/>
        <v>0</v>
      </c>
      <c r="AM5" s="61">
        <f t="shared" si="49"/>
        <v>146640</v>
      </c>
      <c r="AN5" s="69" t="s">
        <v>37</v>
      </c>
      <c r="AO5" s="2">
        <v>20</v>
      </c>
      <c r="AQ5" s="2">
        <v>2600</v>
      </c>
      <c r="AR5" s="71">
        <v>1.2</v>
      </c>
      <c r="AU5" s="2">
        <v>120</v>
      </c>
      <c r="AY5" s="69">
        <v>62400</v>
      </c>
      <c r="AZ5" s="69"/>
      <c r="BA5" s="69"/>
      <c r="BB5" s="61"/>
      <c r="BC5" s="61"/>
      <c r="BD5" s="69"/>
      <c r="BE5" s="69"/>
      <c r="BF5" s="69"/>
      <c r="BG5" s="69"/>
      <c r="BH5" s="69">
        <v>62400</v>
      </c>
      <c r="BI5" s="69"/>
      <c r="BT5" s="69"/>
      <c r="BU5" s="69"/>
      <c r="BV5" s="69"/>
      <c r="BW5" s="61"/>
      <c r="BX5" s="61"/>
      <c r="BY5" s="69"/>
      <c r="BZ5" s="69"/>
      <c r="CA5" s="69"/>
      <c r="CB5" s="69"/>
      <c r="CC5" s="69"/>
      <c r="CD5" s="69"/>
      <c r="CO5" s="69"/>
      <c r="CP5" s="69"/>
      <c r="CQ5" s="69"/>
      <c r="CR5" s="61"/>
      <c r="CS5" s="61"/>
      <c r="CT5" s="69"/>
      <c r="CU5" s="69"/>
      <c r="CV5" s="69"/>
      <c r="CW5" s="69"/>
      <c r="CX5" s="69"/>
      <c r="CY5" s="69"/>
      <c r="DJ5" s="69"/>
      <c r="DK5" s="69"/>
      <c r="DL5" s="69"/>
      <c r="DM5" s="61"/>
      <c r="DN5" s="61"/>
      <c r="DO5" s="69"/>
      <c r="DP5" s="69"/>
      <c r="DQ5" s="69"/>
      <c r="DR5" s="69"/>
      <c r="DS5" s="69"/>
      <c r="DT5" s="69"/>
      <c r="EE5" s="69"/>
      <c r="EF5" s="69"/>
      <c r="EG5" s="69"/>
      <c r="EH5" s="61"/>
      <c r="EI5" s="61"/>
      <c r="EJ5" s="69"/>
      <c r="EK5" s="69"/>
      <c r="EL5" s="69"/>
      <c r="EM5" s="69"/>
      <c r="EN5" s="69"/>
      <c r="EO5" s="69" t="s">
        <v>88</v>
      </c>
      <c r="EP5" s="2">
        <v>1</v>
      </c>
      <c r="ER5" s="2">
        <v>2600</v>
      </c>
      <c r="ES5" s="71">
        <v>1.2</v>
      </c>
      <c r="EV5" s="2">
        <v>120</v>
      </c>
      <c r="EZ5" s="69">
        <v>3120</v>
      </c>
      <c r="FA5" s="69"/>
      <c r="FB5" s="69"/>
      <c r="FC5" s="61"/>
      <c r="FD5" s="61"/>
      <c r="FE5" s="69"/>
      <c r="FF5" s="69"/>
      <c r="FG5" s="69"/>
      <c r="FH5" s="69"/>
      <c r="FI5" s="69">
        <v>3120</v>
      </c>
      <c r="FJ5" s="69" t="s">
        <v>43</v>
      </c>
      <c r="FK5" s="2">
        <v>26</v>
      </c>
      <c r="FM5" s="2">
        <v>2600</v>
      </c>
      <c r="FN5" s="71">
        <v>1.2</v>
      </c>
      <c r="FQ5" s="2">
        <v>120</v>
      </c>
      <c r="FU5" s="69">
        <v>81120</v>
      </c>
      <c r="FV5" s="69"/>
      <c r="FW5" s="69"/>
      <c r="FX5" s="61"/>
      <c r="FY5" s="61"/>
      <c r="FZ5" s="69"/>
      <c r="GA5" s="69"/>
      <c r="GB5" s="69"/>
      <c r="GC5" s="69"/>
      <c r="GD5" s="69">
        <v>81120</v>
      </c>
      <c r="GE5" s="69"/>
      <c r="GP5" s="69"/>
      <c r="GQ5" s="69"/>
      <c r="GR5" s="69"/>
      <c r="GS5" s="61"/>
      <c r="GT5" s="61"/>
      <c r="GU5" s="69"/>
      <c r="GV5" s="69"/>
      <c r="GW5" s="69"/>
      <c r="GX5" s="69"/>
      <c r="GY5" s="69"/>
      <c r="GZ5" s="69"/>
      <c r="HK5" s="69"/>
      <c r="HL5" s="69"/>
      <c r="HM5" s="69"/>
      <c r="HN5" s="61"/>
      <c r="HO5" s="61"/>
      <c r="HP5" s="69"/>
      <c r="HQ5" s="69"/>
      <c r="HR5" s="69"/>
      <c r="HS5" s="69"/>
      <c r="HT5" s="69"/>
      <c r="HU5" s="69"/>
      <c r="IF5" s="69"/>
      <c r="IG5" s="69"/>
      <c r="IH5" s="69"/>
      <c r="II5" s="61"/>
      <c r="IJ5" s="61"/>
      <c r="IK5" s="69"/>
      <c r="IL5" s="69"/>
      <c r="IM5" s="69"/>
      <c r="IN5" s="69"/>
      <c r="IO5" s="69"/>
      <c r="IP5" s="69"/>
      <c r="JA5" s="69"/>
      <c r="JB5" s="69"/>
      <c r="JC5" s="69"/>
      <c r="JD5" s="61"/>
      <c r="JE5" s="61"/>
      <c r="JF5" s="69"/>
      <c r="JG5" s="69"/>
      <c r="JH5" s="69"/>
      <c r="JI5" s="69"/>
      <c r="JJ5" s="69"/>
      <c r="JK5" s="84">
        <f t="shared" si="4"/>
        <v>0</v>
      </c>
      <c r="JL5" s="85">
        <f t="shared" si="5"/>
        <v>146640</v>
      </c>
      <c r="JM5" s="94">
        <f t="shared" si="6"/>
        <v>0</v>
      </c>
      <c r="JN5" s="85">
        <f t="shared" si="7"/>
        <v>0</v>
      </c>
      <c r="JO5" s="94">
        <f t="shared" si="8"/>
        <v>0</v>
      </c>
      <c r="JP5" s="85">
        <f t="shared" si="9"/>
        <v>0</v>
      </c>
      <c r="JQ5" s="95">
        <f t="shared" si="10"/>
        <v>0</v>
      </c>
      <c r="JR5" s="84">
        <f t="shared" si="11"/>
        <v>0</v>
      </c>
      <c r="JS5" s="96">
        <f t="shared" si="12"/>
        <v>0</v>
      </c>
      <c r="JT5" s="85">
        <f t="shared" si="13"/>
        <v>0</v>
      </c>
      <c r="JU5" s="107">
        <f t="shared" si="14"/>
        <v>0</v>
      </c>
      <c r="JV5" s="108">
        <f t="shared" si="15"/>
        <v>0</v>
      </c>
      <c r="JW5" s="109">
        <f t="shared" si="16"/>
        <v>0</v>
      </c>
      <c r="JX5" s="45">
        <f t="shared" si="17"/>
        <v>0</v>
      </c>
      <c r="JY5" s="61">
        <f t="shared" si="18"/>
        <v>0</v>
      </c>
      <c r="JZ5" s="61">
        <f t="shared" si="19"/>
        <v>0</v>
      </c>
      <c r="KA5" s="61">
        <f t="shared" si="20"/>
        <v>0</v>
      </c>
      <c r="KB5" s="61">
        <f t="shared" si="21"/>
        <v>0</v>
      </c>
      <c r="KC5" s="61">
        <f t="shared" si="22"/>
        <v>0</v>
      </c>
      <c r="KD5" s="61">
        <f t="shared" si="23"/>
        <v>0</v>
      </c>
      <c r="KE5" s="61">
        <f t="shared" si="24"/>
        <v>21</v>
      </c>
      <c r="KF5" s="61">
        <f t="shared" si="25"/>
        <v>26</v>
      </c>
      <c r="KG5" s="117">
        <f t="shared" si="26"/>
        <v>0</v>
      </c>
      <c r="KH5" s="45">
        <f t="shared" si="27"/>
        <v>0</v>
      </c>
      <c r="KI5" s="61">
        <f t="shared" si="28"/>
        <v>0</v>
      </c>
      <c r="KJ5" s="61">
        <f t="shared" si="29"/>
        <v>0</v>
      </c>
      <c r="KK5" s="61">
        <f t="shared" si="30"/>
        <v>0</v>
      </c>
      <c r="KL5" s="61">
        <f t="shared" si="31"/>
        <v>0</v>
      </c>
      <c r="KM5" s="61">
        <f t="shared" si="32"/>
        <v>0</v>
      </c>
      <c r="KN5" s="61">
        <f t="shared" si="33"/>
        <v>0</v>
      </c>
      <c r="KO5" s="61">
        <f t="shared" si="34"/>
        <v>0</v>
      </c>
      <c r="KP5" s="61">
        <f t="shared" si="35"/>
        <v>0</v>
      </c>
      <c r="KQ5" s="117">
        <f t="shared" si="36"/>
        <v>0</v>
      </c>
      <c r="KR5" s="121">
        <f t="shared" si="37"/>
        <v>0</v>
      </c>
      <c r="KS5" s="127">
        <f t="shared" si="38"/>
        <v>47</v>
      </c>
      <c r="KT5" s="127">
        <f t="shared" si="39"/>
        <v>0</v>
      </c>
      <c r="KU5" s="127">
        <f t="shared" si="40"/>
        <v>0</v>
      </c>
      <c r="KV5" s="127">
        <f t="shared" si="41"/>
        <v>0</v>
      </c>
      <c r="KW5" s="128">
        <f t="shared" si="42"/>
        <v>0</v>
      </c>
      <c r="KX5" s="121">
        <f t="shared" si="43"/>
        <v>0</v>
      </c>
      <c r="KY5" s="127">
        <f t="shared" si="44"/>
        <v>0</v>
      </c>
      <c r="KZ5" s="127">
        <f t="shared" si="45"/>
        <v>0</v>
      </c>
      <c r="LA5" s="127">
        <f t="shared" si="46"/>
        <v>0</v>
      </c>
      <c r="LB5" s="127">
        <f t="shared" si="47"/>
        <v>0</v>
      </c>
      <c r="LC5" s="134">
        <f t="shared" si="48"/>
        <v>0</v>
      </c>
      <c r="LD5" s="135"/>
    </row>
    <row r="6" s="2" customFormat="1" customHeight="1" spans="1:316">
      <c r="A6" s="13" t="s">
        <v>91</v>
      </c>
      <c r="B6" s="14">
        <v>12011020200386</v>
      </c>
      <c r="C6" s="15" t="s">
        <v>83</v>
      </c>
      <c r="D6" s="16" t="s">
        <v>92</v>
      </c>
      <c r="E6" s="17" t="s">
        <v>75</v>
      </c>
      <c r="F6" s="18" t="s">
        <v>85</v>
      </c>
      <c r="G6" s="19" t="s">
        <v>86</v>
      </c>
      <c r="H6" s="20">
        <v>49</v>
      </c>
      <c r="I6" s="40">
        <v>1</v>
      </c>
      <c r="J6" s="41">
        <v>44181</v>
      </c>
      <c r="K6" s="41">
        <v>44196</v>
      </c>
      <c r="L6" s="42">
        <v>120</v>
      </c>
      <c r="M6" s="34" t="s">
        <v>87</v>
      </c>
      <c r="N6" s="43"/>
      <c r="O6" s="44">
        <v>49</v>
      </c>
      <c r="P6" s="45"/>
      <c r="Q6" s="59">
        <f t="shared" si="0"/>
        <v>32400</v>
      </c>
      <c r="R6" s="60"/>
      <c r="S6" s="60"/>
      <c r="T6" s="61">
        <f t="shared" si="1"/>
        <v>45</v>
      </c>
      <c r="U6" s="61">
        <f t="shared" si="2"/>
        <v>0</v>
      </c>
      <c r="V6" s="61">
        <v>2200</v>
      </c>
      <c r="W6" s="62">
        <v>1.2</v>
      </c>
      <c r="X6" s="61"/>
      <c r="Y6" s="61"/>
      <c r="Z6" s="61">
        <v>120</v>
      </c>
      <c r="AA6" s="61"/>
      <c r="AB6" s="61"/>
      <c r="AC6" s="61"/>
      <c r="AD6" s="61">
        <f t="shared" ref="AD6:AM6" si="50">AY6+BT6+CO6+DJ6+EE6+EZ6+FU6+GP6+HK6+IF6+JA6</f>
        <v>118800</v>
      </c>
      <c r="AE6" s="61">
        <f t="shared" si="50"/>
        <v>0</v>
      </c>
      <c r="AF6" s="61">
        <f t="shared" si="50"/>
        <v>0</v>
      </c>
      <c r="AG6" s="61">
        <f t="shared" si="50"/>
        <v>0</v>
      </c>
      <c r="AH6" s="61">
        <f t="shared" si="50"/>
        <v>0</v>
      </c>
      <c r="AI6" s="61">
        <f t="shared" si="50"/>
        <v>0</v>
      </c>
      <c r="AJ6" s="61">
        <f t="shared" si="50"/>
        <v>0</v>
      </c>
      <c r="AK6" s="61">
        <f t="shared" si="50"/>
        <v>0</v>
      </c>
      <c r="AL6" s="61">
        <f t="shared" si="50"/>
        <v>0</v>
      </c>
      <c r="AM6" s="61">
        <f t="shared" si="50"/>
        <v>118800</v>
      </c>
      <c r="AN6" s="69" t="s">
        <v>37</v>
      </c>
      <c r="AO6" s="2">
        <v>13</v>
      </c>
      <c r="AQ6" s="2">
        <v>2200</v>
      </c>
      <c r="AR6" s="71">
        <v>1.2</v>
      </c>
      <c r="AU6" s="2">
        <v>120</v>
      </c>
      <c r="AY6" s="69">
        <v>34320</v>
      </c>
      <c r="AZ6" s="69"/>
      <c r="BA6" s="69"/>
      <c r="BB6" s="61"/>
      <c r="BC6" s="61"/>
      <c r="BD6" s="69"/>
      <c r="BE6" s="69"/>
      <c r="BF6" s="69"/>
      <c r="BG6" s="69"/>
      <c r="BH6" s="69">
        <v>34320</v>
      </c>
      <c r="BI6" s="69"/>
      <c r="BT6" s="69"/>
      <c r="BU6" s="69"/>
      <c r="BV6" s="69"/>
      <c r="BW6" s="61"/>
      <c r="BX6" s="61"/>
      <c r="BY6" s="69"/>
      <c r="BZ6" s="69"/>
      <c r="CA6" s="69"/>
      <c r="CB6" s="69"/>
      <c r="CC6" s="69"/>
      <c r="CD6" s="69"/>
      <c r="CO6" s="69"/>
      <c r="CP6" s="69"/>
      <c r="CQ6" s="69"/>
      <c r="CR6" s="61"/>
      <c r="CS6" s="61"/>
      <c r="CT6" s="69"/>
      <c r="CU6" s="69"/>
      <c r="CV6" s="69"/>
      <c r="CW6" s="69"/>
      <c r="CX6" s="69"/>
      <c r="CY6" s="69"/>
      <c r="DJ6" s="69"/>
      <c r="DK6" s="69"/>
      <c r="DL6" s="69"/>
      <c r="DM6" s="61"/>
      <c r="DN6" s="61"/>
      <c r="DO6" s="69"/>
      <c r="DP6" s="69"/>
      <c r="DQ6" s="69"/>
      <c r="DR6" s="69"/>
      <c r="DS6" s="69"/>
      <c r="DT6" s="69"/>
      <c r="EE6" s="69"/>
      <c r="EF6" s="69"/>
      <c r="EG6" s="69"/>
      <c r="EH6" s="61"/>
      <c r="EI6" s="61"/>
      <c r="EJ6" s="69"/>
      <c r="EK6" s="69"/>
      <c r="EL6" s="69"/>
      <c r="EM6" s="69"/>
      <c r="EN6" s="69"/>
      <c r="EO6" s="69" t="s">
        <v>88</v>
      </c>
      <c r="EP6" s="2">
        <v>4</v>
      </c>
      <c r="ER6" s="2">
        <v>2200</v>
      </c>
      <c r="ES6" s="71">
        <v>1.2</v>
      </c>
      <c r="EV6" s="2">
        <v>120</v>
      </c>
      <c r="EZ6" s="69">
        <v>10560</v>
      </c>
      <c r="FA6" s="69"/>
      <c r="FB6" s="69"/>
      <c r="FC6" s="61"/>
      <c r="FD6" s="61"/>
      <c r="FE6" s="69"/>
      <c r="FF6" s="69"/>
      <c r="FG6" s="69"/>
      <c r="FH6" s="69"/>
      <c r="FI6" s="69">
        <v>10560</v>
      </c>
      <c r="FJ6" s="69" t="s">
        <v>43</v>
      </c>
      <c r="FK6" s="2">
        <v>28</v>
      </c>
      <c r="FM6" s="2">
        <v>2200</v>
      </c>
      <c r="FN6" s="71">
        <v>1.2</v>
      </c>
      <c r="FQ6" s="2">
        <v>120</v>
      </c>
      <c r="FU6" s="69">
        <v>73920</v>
      </c>
      <c r="FV6" s="69"/>
      <c r="FW6" s="69"/>
      <c r="FX6" s="61"/>
      <c r="FY6" s="61"/>
      <c r="FZ6" s="69"/>
      <c r="GA6" s="69"/>
      <c r="GB6" s="69"/>
      <c r="GC6" s="69"/>
      <c r="GD6" s="69">
        <v>73920</v>
      </c>
      <c r="GE6" s="69"/>
      <c r="GP6" s="69"/>
      <c r="GQ6" s="69"/>
      <c r="GR6" s="69"/>
      <c r="GS6" s="61"/>
      <c r="GT6" s="61"/>
      <c r="GU6" s="69"/>
      <c r="GV6" s="69"/>
      <c r="GW6" s="69"/>
      <c r="GX6" s="69"/>
      <c r="GY6" s="69"/>
      <c r="GZ6" s="69"/>
      <c r="HK6" s="69"/>
      <c r="HL6" s="69"/>
      <c r="HM6" s="69"/>
      <c r="HN6" s="61"/>
      <c r="HO6" s="61"/>
      <c r="HP6" s="69"/>
      <c r="HQ6" s="69"/>
      <c r="HR6" s="69"/>
      <c r="HS6" s="69"/>
      <c r="HT6" s="69"/>
      <c r="HU6" s="69"/>
      <c r="IF6" s="69"/>
      <c r="IG6" s="69"/>
      <c r="IH6" s="69"/>
      <c r="II6" s="61"/>
      <c r="IJ6" s="61"/>
      <c r="IK6" s="69"/>
      <c r="IL6" s="69"/>
      <c r="IM6" s="69"/>
      <c r="IN6" s="69"/>
      <c r="IO6" s="69"/>
      <c r="IP6" s="69"/>
      <c r="JA6" s="69"/>
      <c r="JB6" s="69"/>
      <c r="JC6" s="69"/>
      <c r="JD6" s="61"/>
      <c r="JE6" s="61"/>
      <c r="JF6" s="69"/>
      <c r="JG6" s="69"/>
      <c r="JH6" s="69"/>
      <c r="JI6" s="69"/>
      <c r="JJ6" s="69"/>
      <c r="JK6" s="84">
        <f t="shared" si="4"/>
        <v>0</v>
      </c>
      <c r="JL6" s="85">
        <f t="shared" si="5"/>
        <v>118800</v>
      </c>
      <c r="JM6" s="94">
        <f t="shared" si="6"/>
        <v>0</v>
      </c>
      <c r="JN6" s="85">
        <f t="shared" si="7"/>
        <v>0</v>
      </c>
      <c r="JO6" s="94">
        <f t="shared" si="8"/>
        <v>0</v>
      </c>
      <c r="JP6" s="85">
        <f t="shared" si="9"/>
        <v>0</v>
      </c>
      <c r="JQ6" s="95">
        <f t="shared" si="10"/>
        <v>0</v>
      </c>
      <c r="JR6" s="84">
        <f t="shared" si="11"/>
        <v>0</v>
      </c>
      <c r="JS6" s="96">
        <f t="shared" si="12"/>
        <v>0</v>
      </c>
      <c r="JT6" s="85">
        <f t="shared" si="13"/>
        <v>0</v>
      </c>
      <c r="JU6" s="107">
        <f t="shared" si="14"/>
        <v>0</v>
      </c>
      <c r="JV6" s="108">
        <f t="shared" si="15"/>
        <v>0</v>
      </c>
      <c r="JW6" s="109">
        <f t="shared" si="16"/>
        <v>0</v>
      </c>
      <c r="JX6" s="45">
        <f t="shared" si="17"/>
        <v>0</v>
      </c>
      <c r="JY6" s="61">
        <f t="shared" si="18"/>
        <v>0</v>
      </c>
      <c r="JZ6" s="61">
        <f t="shared" si="19"/>
        <v>0</v>
      </c>
      <c r="KA6" s="61">
        <f t="shared" si="20"/>
        <v>0</v>
      </c>
      <c r="KB6" s="61">
        <f t="shared" si="21"/>
        <v>0</v>
      </c>
      <c r="KC6" s="61">
        <f t="shared" si="22"/>
        <v>0</v>
      </c>
      <c r="KD6" s="61">
        <f t="shared" si="23"/>
        <v>0</v>
      </c>
      <c r="KE6" s="61">
        <f t="shared" si="24"/>
        <v>17</v>
      </c>
      <c r="KF6" s="61">
        <f t="shared" si="25"/>
        <v>28</v>
      </c>
      <c r="KG6" s="117">
        <f t="shared" si="26"/>
        <v>0</v>
      </c>
      <c r="KH6" s="45">
        <f t="shared" si="27"/>
        <v>0</v>
      </c>
      <c r="KI6" s="61">
        <f t="shared" si="28"/>
        <v>0</v>
      </c>
      <c r="KJ6" s="61">
        <f t="shared" si="29"/>
        <v>0</v>
      </c>
      <c r="KK6" s="61">
        <f t="shared" si="30"/>
        <v>0</v>
      </c>
      <c r="KL6" s="61">
        <f t="shared" si="31"/>
        <v>0</v>
      </c>
      <c r="KM6" s="61">
        <f t="shared" si="32"/>
        <v>0</v>
      </c>
      <c r="KN6" s="61">
        <f t="shared" si="33"/>
        <v>0</v>
      </c>
      <c r="KO6" s="61">
        <f t="shared" si="34"/>
        <v>0</v>
      </c>
      <c r="KP6" s="61">
        <f t="shared" si="35"/>
        <v>0</v>
      </c>
      <c r="KQ6" s="117">
        <f t="shared" si="36"/>
        <v>0</v>
      </c>
      <c r="KR6" s="121">
        <f t="shared" si="37"/>
        <v>45</v>
      </c>
      <c r="KS6" s="127">
        <f t="shared" si="38"/>
        <v>0</v>
      </c>
      <c r="KT6" s="127">
        <f t="shared" si="39"/>
        <v>0</v>
      </c>
      <c r="KU6" s="127">
        <f t="shared" si="40"/>
        <v>0</v>
      </c>
      <c r="KV6" s="127">
        <f t="shared" si="41"/>
        <v>0</v>
      </c>
      <c r="KW6" s="128">
        <f t="shared" si="42"/>
        <v>0</v>
      </c>
      <c r="KX6" s="121">
        <f t="shared" si="43"/>
        <v>0</v>
      </c>
      <c r="KY6" s="127">
        <f t="shared" si="44"/>
        <v>0</v>
      </c>
      <c r="KZ6" s="127">
        <f t="shared" si="45"/>
        <v>0</v>
      </c>
      <c r="LA6" s="127">
        <f t="shared" si="46"/>
        <v>0</v>
      </c>
      <c r="LB6" s="127">
        <f t="shared" si="47"/>
        <v>0</v>
      </c>
      <c r="LC6" s="134">
        <f t="shared" si="48"/>
        <v>0</v>
      </c>
      <c r="LD6" s="135"/>
    </row>
    <row r="7" s="2" customFormat="1" customHeight="1" spans="1:316">
      <c r="A7" s="13" t="s">
        <v>93</v>
      </c>
      <c r="B7" s="14">
        <v>12011020200387</v>
      </c>
      <c r="C7" s="15" t="s">
        <v>83</v>
      </c>
      <c r="D7" s="16" t="s">
        <v>84</v>
      </c>
      <c r="E7" s="17" t="s">
        <v>75</v>
      </c>
      <c r="F7" s="18" t="s">
        <v>94</v>
      </c>
      <c r="G7" s="19" t="s">
        <v>86</v>
      </c>
      <c r="H7" s="20">
        <v>50</v>
      </c>
      <c r="I7" s="40">
        <v>1</v>
      </c>
      <c r="J7" s="41">
        <v>44181</v>
      </c>
      <c r="K7" s="41">
        <v>44196</v>
      </c>
      <c r="L7" s="42">
        <v>120</v>
      </c>
      <c r="M7" s="34" t="s">
        <v>87</v>
      </c>
      <c r="N7" s="43"/>
      <c r="O7" s="44">
        <v>50</v>
      </c>
      <c r="P7" s="45"/>
      <c r="Q7" s="59">
        <f t="shared" si="0"/>
        <v>35280</v>
      </c>
      <c r="R7" s="60"/>
      <c r="S7" s="60"/>
      <c r="T7" s="61">
        <f t="shared" si="1"/>
        <v>49</v>
      </c>
      <c r="U7" s="61">
        <f t="shared" si="2"/>
        <v>0</v>
      </c>
      <c r="V7" s="61">
        <v>2200</v>
      </c>
      <c r="W7" s="62">
        <v>1.2</v>
      </c>
      <c r="X7" s="61"/>
      <c r="Y7" s="61"/>
      <c r="Z7" s="61">
        <v>120</v>
      </c>
      <c r="AA7" s="61"/>
      <c r="AB7" s="61"/>
      <c r="AC7" s="61"/>
      <c r="AD7" s="61">
        <f t="shared" ref="AD7:AM7" si="51">AY7+BT7+CO7+DJ7+EE7+EZ7+FU7+GP7+HK7+IF7+JA7</f>
        <v>129360</v>
      </c>
      <c r="AE7" s="61">
        <f t="shared" si="51"/>
        <v>0</v>
      </c>
      <c r="AF7" s="61">
        <f t="shared" si="51"/>
        <v>0</v>
      </c>
      <c r="AG7" s="61">
        <f t="shared" si="51"/>
        <v>0</v>
      </c>
      <c r="AH7" s="61">
        <f t="shared" si="51"/>
        <v>0</v>
      </c>
      <c r="AI7" s="61">
        <f t="shared" si="51"/>
        <v>0</v>
      </c>
      <c r="AJ7" s="61">
        <f t="shared" si="51"/>
        <v>0</v>
      </c>
      <c r="AK7" s="61">
        <f t="shared" si="51"/>
        <v>0</v>
      </c>
      <c r="AL7" s="61">
        <f t="shared" si="51"/>
        <v>0</v>
      </c>
      <c r="AM7" s="61">
        <f t="shared" si="51"/>
        <v>129360</v>
      </c>
      <c r="AN7" s="69" t="s">
        <v>37</v>
      </c>
      <c r="AO7" s="2">
        <v>14</v>
      </c>
      <c r="AQ7" s="2">
        <v>2200</v>
      </c>
      <c r="AR7" s="71">
        <v>1.2</v>
      </c>
      <c r="AU7" s="2">
        <v>120</v>
      </c>
      <c r="AY7" s="69">
        <v>36960</v>
      </c>
      <c r="AZ7" s="69"/>
      <c r="BA7" s="69"/>
      <c r="BB7" s="61"/>
      <c r="BC7" s="61"/>
      <c r="BD7" s="69"/>
      <c r="BE7" s="69"/>
      <c r="BF7" s="69"/>
      <c r="BG7" s="69"/>
      <c r="BH7" s="69">
        <v>36960</v>
      </c>
      <c r="BI7" s="69"/>
      <c r="BT7" s="69"/>
      <c r="BU7" s="69"/>
      <c r="BV7" s="69"/>
      <c r="BW7" s="61"/>
      <c r="BX7" s="61"/>
      <c r="BY7" s="69"/>
      <c r="BZ7" s="69"/>
      <c r="CA7" s="69"/>
      <c r="CB7" s="69"/>
      <c r="CC7" s="69"/>
      <c r="CD7" s="69"/>
      <c r="CO7" s="69"/>
      <c r="CP7" s="69"/>
      <c r="CQ7" s="69"/>
      <c r="CR7" s="61"/>
      <c r="CS7" s="61"/>
      <c r="CT7" s="69"/>
      <c r="CU7" s="69"/>
      <c r="CV7" s="69"/>
      <c r="CW7" s="69"/>
      <c r="CX7" s="69"/>
      <c r="CY7" s="69"/>
      <c r="DJ7" s="69"/>
      <c r="DK7" s="69"/>
      <c r="DL7" s="69"/>
      <c r="DM7" s="61"/>
      <c r="DN7" s="61"/>
      <c r="DO7" s="69"/>
      <c r="DP7" s="69"/>
      <c r="DQ7" s="69"/>
      <c r="DR7" s="69"/>
      <c r="DS7" s="69"/>
      <c r="DT7" s="69"/>
      <c r="EE7" s="69"/>
      <c r="EF7" s="69"/>
      <c r="EG7" s="69"/>
      <c r="EH7" s="61"/>
      <c r="EI7" s="61"/>
      <c r="EJ7" s="69"/>
      <c r="EK7" s="69"/>
      <c r="EL7" s="69"/>
      <c r="EM7" s="69"/>
      <c r="EN7" s="69"/>
      <c r="EO7" s="69"/>
      <c r="EZ7" s="69"/>
      <c r="FA7" s="69"/>
      <c r="FB7" s="69"/>
      <c r="FC7" s="61"/>
      <c r="FD7" s="61"/>
      <c r="FE7" s="69"/>
      <c r="FF7" s="69"/>
      <c r="FG7" s="69"/>
      <c r="FH7" s="69"/>
      <c r="FI7" s="69"/>
      <c r="FJ7" s="69" t="s">
        <v>43</v>
      </c>
      <c r="FK7" s="2">
        <v>35</v>
      </c>
      <c r="FM7" s="2">
        <v>2200</v>
      </c>
      <c r="FN7" s="71">
        <v>1.2</v>
      </c>
      <c r="FQ7" s="2">
        <v>120</v>
      </c>
      <c r="FU7" s="69">
        <v>92400</v>
      </c>
      <c r="FV7" s="69"/>
      <c r="FW7" s="69"/>
      <c r="FX7" s="61"/>
      <c r="FY7" s="61"/>
      <c r="FZ7" s="69"/>
      <c r="GA7" s="69"/>
      <c r="GB7" s="69"/>
      <c r="GC7" s="69"/>
      <c r="GD7" s="69">
        <v>92400</v>
      </c>
      <c r="GE7" s="69"/>
      <c r="GP7" s="69"/>
      <c r="GQ7" s="69"/>
      <c r="GR7" s="69"/>
      <c r="GS7" s="61"/>
      <c r="GT7" s="61"/>
      <c r="GU7" s="69"/>
      <c r="GV7" s="69"/>
      <c r="GW7" s="69"/>
      <c r="GX7" s="69"/>
      <c r="GY7" s="69"/>
      <c r="GZ7" s="69"/>
      <c r="HK7" s="69"/>
      <c r="HL7" s="69"/>
      <c r="HM7" s="69"/>
      <c r="HN7" s="61"/>
      <c r="HO7" s="61"/>
      <c r="HP7" s="69"/>
      <c r="HQ7" s="69"/>
      <c r="HR7" s="69"/>
      <c r="HS7" s="69"/>
      <c r="HT7" s="69"/>
      <c r="HU7" s="69"/>
      <c r="IF7" s="69"/>
      <c r="IG7" s="69"/>
      <c r="IH7" s="69"/>
      <c r="II7" s="61"/>
      <c r="IJ7" s="61"/>
      <c r="IK7" s="69"/>
      <c r="IL7" s="69"/>
      <c r="IM7" s="69"/>
      <c r="IN7" s="69"/>
      <c r="IO7" s="69"/>
      <c r="IP7" s="69"/>
      <c r="JA7" s="69"/>
      <c r="JB7" s="69"/>
      <c r="JC7" s="69"/>
      <c r="JD7" s="61"/>
      <c r="JE7" s="61"/>
      <c r="JF7" s="69"/>
      <c r="JG7" s="69"/>
      <c r="JH7" s="69"/>
      <c r="JI7" s="69"/>
      <c r="JJ7" s="69"/>
      <c r="JK7" s="84">
        <f t="shared" si="4"/>
        <v>0</v>
      </c>
      <c r="JL7" s="85">
        <f t="shared" si="5"/>
        <v>129360</v>
      </c>
      <c r="JM7" s="94">
        <f t="shared" si="6"/>
        <v>0</v>
      </c>
      <c r="JN7" s="85">
        <f t="shared" si="7"/>
        <v>0</v>
      </c>
      <c r="JO7" s="94">
        <f t="shared" si="8"/>
        <v>0</v>
      </c>
      <c r="JP7" s="85">
        <f t="shared" si="9"/>
        <v>0</v>
      </c>
      <c r="JQ7" s="95">
        <f t="shared" si="10"/>
        <v>0</v>
      </c>
      <c r="JR7" s="84">
        <f t="shared" si="11"/>
        <v>0</v>
      </c>
      <c r="JS7" s="96">
        <f t="shared" si="12"/>
        <v>0</v>
      </c>
      <c r="JT7" s="85">
        <f t="shared" si="13"/>
        <v>0</v>
      </c>
      <c r="JU7" s="107">
        <f t="shared" si="14"/>
        <v>0</v>
      </c>
      <c r="JV7" s="108">
        <f t="shared" si="15"/>
        <v>0</v>
      </c>
      <c r="JW7" s="109">
        <f t="shared" si="16"/>
        <v>0</v>
      </c>
      <c r="JX7" s="45">
        <f t="shared" si="17"/>
        <v>0</v>
      </c>
      <c r="JY7" s="61">
        <f t="shared" si="18"/>
        <v>0</v>
      </c>
      <c r="JZ7" s="61">
        <f t="shared" si="19"/>
        <v>0</v>
      </c>
      <c r="KA7" s="61">
        <f t="shared" si="20"/>
        <v>0</v>
      </c>
      <c r="KB7" s="61">
        <f t="shared" si="21"/>
        <v>0</v>
      </c>
      <c r="KC7" s="61">
        <f t="shared" si="22"/>
        <v>0</v>
      </c>
      <c r="KD7" s="61">
        <f t="shared" si="23"/>
        <v>0</v>
      </c>
      <c r="KE7" s="61">
        <f t="shared" si="24"/>
        <v>14</v>
      </c>
      <c r="KF7" s="61">
        <f t="shared" si="25"/>
        <v>35</v>
      </c>
      <c r="KG7" s="117">
        <f t="shared" si="26"/>
        <v>0</v>
      </c>
      <c r="KH7" s="45">
        <f t="shared" si="27"/>
        <v>0</v>
      </c>
      <c r="KI7" s="61">
        <f t="shared" si="28"/>
        <v>0</v>
      </c>
      <c r="KJ7" s="61">
        <f t="shared" si="29"/>
        <v>0</v>
      </c>
      <c r="KK7" s="61">
        <f t="shared" si="30"/>
        <v>0</v>
      </c>
      <c r="KL7" s="61">
        <f t="shared" si="31"/>
        <v>0</v>
      </c>
      <c r="KM7" s="61">
        <f t="shared" si="32"/>
        <v>0</v>
      </c>
      <c r="KN7" s="61">
        <f t="shared" si="33"/>
        <v>0</v>
      </c>
      <c r="KO7" s="61">
        <f t="shared" si="34"/>
        <v>0</v>
      </c>
      <c r="KP7" s="61">
        <f t="shared" si="35"/>
        <v>0</v>
      </c>
      <c r="KQ7" s="117">
        <f t="shared" si="36"/>
        <v>0</v>
      </c>
      <c r="KR7" s="121">
        <f t="shared" si="37"/>
        <v>49</v>
      </c>
      <c r="KS7" s="127">
        <f t="shared" si="38"/>
        <v>0</v>
      </c>
      <c r="KT7" s="127">
        <f t="shared" si="39"/>
        <v>0</v>
      </c>
      <c r="KU7" s="127">
        <f t="shared" si="40"/>
        <v>0</v>
      </c>
      <c r="KV7" s="127">
        <f t="shared" si="41"/>
        <v>0</v>
      </c>
      <c r="KW7" s="128">
        <f t="shared" si="42"/>
        <v>0</v>
      </c>
      <c r="KX7" s="121">
        <f t="shared" si="43"/>
        <v>0</v>
      </c>
      <c r="KY7" s="127">
        <f t="shared" si="44"/>
        <v>0</v>
      </c>
      <c r="KZ7" s="127">
        <f t="shared" si="45"/>
        <v>0</v>
      </c>
      <c r="LA7" s="127">
        <f t="shared" si="46"/>
        <v>0</v>
      </c>
      <c r="LB7" s="127">
        <f t="shared" si="47"/>
        <v>0</v>
      </c>
      <c r="LC7" s="134">
        <f t="shared" si="48"/>
        <v>0</v>
      </c>
      <c r="LD7" s="135"/>
    </row>
    <row r="8" s="2" customFormat="1" customHeight="1" spans="1:316">
      <c r="A8" s="13" t="s">
        <v>95</v>
      </c>
      <c r="B8" s="14">
        <v>12011020200366</v>
      </c>
      <c r="C8" s="15" t="s">
        <v>96</v>
      </c>
      <c r="D8" s="16" t="s">
        <v>97</v>
      </c>
      <c r="E8" s="17" t="s">
        <v>76</v>
      </c>
      <c r="F8" s="18" t="s">
        <v>85</v>
      </c>
      <c r="G8" s="19" t="s">
        <v>98</v>
      </c>
      <c r="H8" s="20">
        <v>50</v>
      </c>
      <c r="I8" s="40">
        <v>1</v>
      </c>
      <c r="J8" s="41">
        <v>44165</v>
      </c>
      <c r="K8" s="41">
        <v>44180</v>
      </c>
      <c r="L8" s="42">
        <v>120</v>
      </c>
      <c r="M8" s="34" t="s">
        <v>87</v>
      </c>
      <c r="N8" s="43"/>
      <c r="O8" s="44">
        <v>50</v>
      </c>
      <c r="P8" s="45"/>
      <c r="Q8" s="59">
        <f t="shared" si="0"/>
        <v>28080</v>
      </c>
      <c r="R8" s="60"/>
      <c r="S8" s="60"/>
      <c r="T8" s="61">
        <f t="shared" si="1"/>
        <v>39</v>
      </c>
      <c r="U8" s="61">
        <f t="shared" si="2"/>
        <v>0</v>
      </c>
      <c r="V8" s="61">
        <v>3000</v>
      </c>
      <c r="W8" s="62">
        <v>1</v>
      </c>
      <c r="X8" s="61"/>
      <c r="Y8" s="61"/>
      <c r="Z8" s="61">
        <v>120</v>
      </c>
      <c r="AA8" s="61"/>
      <c r="AB8" s="61"/>
      <c r="AC8" s="61"/>
      <c r="AD8" s="61">
        <f t="shared" ref="AD8:AM8" si="52">AY8+BT8+CO8+DJ8+EE8+EZ8+FU8+GP8+HK8+IF8+JA8</f>
        <v>117000</v>
      </c>
      <c r="AE8" s="61">
        <f t="shared" si="52"/>
        <v>0</v>
      </c>
      <c r="AF8" s="61">
        <f t="shared" si="52"/>
        <v>0</v>
      </c>
      <c r="AG8" s="61">
        <f t="shared" si="52"/>
        <v>0</v>
      </c>
      <c r="AH8" s="61">
        <f t="shared" si="52"/>
        <v>0</v>
      </c>
      <c r="AI8" s="61">
        <f t="shared" si="52"/>
        <v>0</v>
      </c>
      <c r="AJ8" s="61">
        <f t="shared" si="52"/>
        <v>0</v>
      </c>
      <c r="AK8" s="61">
        <f t="shared" si="52"/>
        <v>0</v>
      </c>
      <c r="AL8" s="61">
        <f t="shared" si="52"/>
        <v>0</v>
      </c>
      <c r="AM8" s="61">
        <f t="shared" si="52"/>
        <v>117000</v>
      </c>
      <c r="AN8" s="69" t="s">
        <v>37</v>
      </c>
      <c r="AO8" s="2">
        <v>14</v>
      </c>
      <c r="AQ8" s="2">
        <v>3000</v>
      </c>
      <c r="AR8" s="71">
        <v>1</v>
      </c>
      <c r="AU8" s="2">
        <v>120</v>
      </c>
      <c r="AY8" s="69">
        <v>42000</v>
      </c>
      <c r="AZ8" s="69"/>
      <c r="BA8" s="69"/>
      <c r="BB8" s="61"/>
      <c r="BC8" s="61"/>
      <c r="BD8" s="69"/>
      <c r="BE8" s="69"/>
      <c r="BF8" s="69"/>
      <c r="BG8" s="69"/>
      <c r="BH8" s="69">
        <v>42000</v>
      </c>
      <c r="BI8" s="69"/>
      <c r="BT8" s="69"/>
      <c r="BU8" s="69"/>
      <c r="BV8" s="69"/>
      <c r="BW8" s="61"/>
      <c r="BX8" s="61"/>
      <c r="BY8" s="69"/>
      <c r="BZ8" s="69"/>
      <c r="CA8" s="69"/>
      <c r="CB8" s="69"/>
      <c r="CC8" s="69"/>
      <c r="CD8" s="69"/>
      <c r="CO8" s="69"/>
      <c r="CP8" s="69"/>
      <c r="CQ8" s="69"/>
      <c r="CR8" s="61"/>
      <c r="CS8" s="61"/>
      <c r="CT8" s="69"/>
      <c r="CU8" s="69"/>
      <c r="CV8" s="69"/>
      <c r="CW8" s="69"/>
      <c r="CX8" s="69"/>
      <c r="CY8" s="69"/>
      <c r="DJ8" s="69"/>
      <c r="DK8" s="69"/>
      <c r="DL8" s="69"/>
      <c r="DM8" s="61"/>
      <c r="DN8" s="61"/>
      <c r="DO8" s="69"/>
      <c r="DP8" s="69"/>
      <c r="DQ8" s="69"/>
      <c r="DR8" s="69"/>
      <c r="DS8" s="69"/>
      <c r="DT8" s="69"/>
      <c r="EE8" s="69"/>
      <c r="EF8" s="69"/>
      <c r="EG8" s="69"/>
      <c r="EH8" s="61"/>
      <c r="EI8" s="61"/>
      <c r="EJ8" s="69"/>
      <c r="EK8" s="69"/>
      <c r="EL8" s="69"/>
      <c r="EM8" s="69"/>
      <c r="EN8" s="69"/>
      <c r="EO8" s="69" t="s">
        <v>88</v>
      </c>
      <c r="EP8" s="2">
        <v>15</v>
      </c>
      <c r="ER8" s="2">
        <v>3000</v>
      </c>
      <c r="ES8" s="71">
        <v>1</v>
      </c>
      <c r="EV8" s="2">
        <v>120</v>
      </c>
      <c r="EZ8" s="69">
        <v>45000</v>
      </c>
      <c r="FA8" s="69"/>
      <c r="FB8" s="69"/>
      <c r="FC8" s="61"/>
      <c r="FD8" s="61"/>
      <c r="FE8" s="69"/>
      <c r="FF8" s="69"/>
      <c r="FG8" s="69"/>
      <c r="FH8" s="69"/>
      <c r="FI8" s="69">
        <v>45000</v>
      </c>
      <c r="FJ8" s="69" t="s">
        <v>43</v>
      </c>
      <c r="FK8" s="2">
        <v>10</v>
      </c>
      <c r="FM8" s="2">
        <v>3000</v>
      </c>
      <c r="FN8" s="71">
        <v>1</v>
      </c>
      <c r="FQ8" s="2">
        <v>120</v>
      </c>
      <c r="FU8" s="69">
        <v>30000</v>
      </c>
      <c r="FV8" s="69"/>
      <c r="FW8" s="69"/>
      <c r="FX8" s="61"/>
      <c r="FY8" s="61"/>
      <c r="FZ8" s="69"/>
      <c r="GA8" s="69"/>
      <c r="GB8" s="69"/>
      <c r="GC8" s="69"/>
      <c r="GD8" s="69">
        <v>30000</v>
      </c>
      <c r="GE8" s="69"/>
      <c r="GP8" s="69"/>
      <c r="GQ8" s="69"/>
      <c r="GR8" s="69"/>
      <c r="GS8" s="61"/>
      <c r="GT8" s="61"/>
      <c r="GU8" s="69"/>
      <c r="GV8" s="69"/>
      <c r="GW8" s="69"/>
      <c r="GX8" s="69"/>
      <c r="GY8" s="69"/>
      <c r="GZ8" s="69"/>
      <c r="HK8" s="69"/>
      <c r="HL8" s="69"/>
      <c r="HM8" s="69"/>
      <c r="HN8" s="61"/>
      <c r="HO8" s="61"/>
      <c r="HP8" s="69"/>
      <c r="HQ8" s="69"/>
      <c r="HR8" s="69"/>
      <c r="HS8" s="69"/>
      <c r="HT8" s="69"/>
      <c r="HU8" s="69"/>
      <c r="IF8" s="69"/>
      <c r="IG8" s="69"/>
      <c r="IH8" s="69"/>
      <c r="II8" s="61"/>
      <c r="IJ8" s="61"/>
      <c r="IK8" s="69"/>
      <c r="IL8" s="69"/>
      <c r="IM8" s="69"/>
      <c r="IN8" s="69"/>
      <c r="IO8" s="69"/>
      <c r="IP8" s="69"/>
      <c r="JA8" s="69"/>
      <c r="JB8" s="69"/>
      <c r="JC8" s="69"/>
      <c r="JD8" s="61"/>
      <c r="JE8" s="61"/>
      <c r="JF8" s="69"/>
      <c r="JG8" s="69"/>
      <c r="JH8" s="69"/>
      <c r="JI8" s="69"/>
      <c r="JJ8" s="69"/>
      <c r="JK8" s="84">
        <f t="shared" si="4"/>
        <v>0</v>
      </c>
      <c r="JL8" s="85">
        <f t="shared" si="5"/>
        <v>117000</v>
      </c>
      <c r="JM8" s="94">
        <f t="shared" si="6"/>
        <v>0</v>
      </c>
      <c r="JN8" s="85">
        <f t="shared" si="7"/>
        <v>0</v>
      </c>
      <c r="JO8" s="94">
        <f t="shared" si="8"/>
        <v>0</v>
      </c>
      <c r="JP8" s="85">
        <f t="shared" si="9"/>
        <v>0</v>
      </c>
      <c r="JQ8" s="95">
        <f t="shared" si="10"/>
        <v>0</v>
      </c>
      <c r="JR8" s="84">
        <f t="shared" si="11"/>
        <v>0</v>
      </c>
      <c r="JS8" s="96">
        <f t="shared" si="12"/>
        <v>0</v>
      </c>
      <c r="JT8" s="85">
        <f t="shared" si="13"/>
        <v>0</v>
      </c>
      <c r="JU8" s="107">
        <f t="shared" si="14"/>
        <v>0</v>
      </c>
      <c r="JV8" s="108">
        <f t="shared" si="15"/>
        <v>0</v>
      </c>
      <c r="JW8" s="109">
        <f t="shared" si="16"/>
        <v>0</v>
      </c>
      <c r="JX8" s="45">
        <f t="shared" si="17"/>
        <v>0</v>
      </c>
      <c r="JY8" s="61">
        <f t="shared" si="18"/>
        <v>0</v>
      </c>
      <c r="JZ8" s="61">
        <f t="shared" si="19"/>
        <v>0</v>
      </c>
      <c r="KA8" s="61">
        <f t="shared" si="20"/>
        <v>0</v>
      </c>
      <c r="KB8" s="61">
        <f t="shared" si="21"/>
        <v>0</v>
      </c>
      <c r="KC8" s="61">
        <f t="shared" si="22"/>
        <v>0</v>
      </c>
      <c r="KD8" s="61">
        <f t="shared" si="23"/>
        <v>0</v>
      </c>
      <c r="KE8" s="61">
        <f t="shared" si="24"/>
        <v>29</v>
      </c>
      <c r="KF8" s="61">
        <f t="shared" si="25"/>
        <v>10</v>
      </c>
      <c r="KG8" s="117">
        <f t="shared" si="26"/>
        <v>0</v>
      </c>
      <c r="KH8" s="45">
        <f t="shared" si="27"/>
        <v>0</v>
      </c>
      <c r="KI8" s="61">
        <f t="shared" si="28"/>
        <v>0</v>
      </c>
      <c r="KJ8" s="61">
        <f t="shared" si="29"/>
        <v>0</v>
      </c>
      <c r="KK8" s="61">
        <f t="shared" si="30"/>
        <v>0</v>
      </c>
      <c r="KL8" s="61">
        <f t="shared" si="31"/>
        <v>0</v>
      </c>
      <c r="KM8" s="61">
        <f t="shared" si="32"/>
        <v>0</v>
      </c>
      <c r="KN8" s="61">
        <f t="shared" si="33"/>
        <v>0</v>
      </c>
      <c r="KO8" s="61">
        <f t="shared" si="34"/>
        <v>0</v>
      </c>
      <c r="KP8" s="61">
        <f t="shared" si="35"/>
        <v>0</v>
      </c>
      <c r="KQ8" s="117">
        <f t="shared" si="36"/>
        <v>0</v>
      </c>
      <c r="KR8" s="121">
        <f t="shared" si="37"/>
        <v>0</v>
      </c>
      <c r="KS8" s="127">
        <f t="shared" si="38"/>
        <v>39</v>
      </c>
      <c r="KT8" s="127">
        <f t="shared" si="39"/>
        <v>0</v>
      </c>
      <c r="KU8" s="127">
        <f t="shared" si="40"/>
        <v>0</v>
      </c>
      <c r="KV8" s="127">
        <f t="shared" si="41"/>
        <v>0</v>
      </c>
      <c r="KW8" s="128">
        <f t="shared" si="42"/>
        <v>0</v>
      </c>
      <c r="KX8" s="121">
        <f t="shared" si="43"/>
        <v>0</v>
      </c>
      <c r="KY8" s="127">
        <f t="shared" si="44"/>
        <v>0</v>
      </c>
      <c r="KZ8" s="127">
        <f t="shared" si="45"/>
        <v>0</v>
      </c>
      <c r="LA8" s="127">
        <f t="shared" si="46"/>
        <v>0</v>
      </c>
      <c r="LB8" s="127">
        <f t="shared" si="47"/>
        <v>0</v>
      </c>
      <c r="LC8" s="134">
        <f t="shared" si="48"/>
        <v>0</v>
      </c>
      <c r="LD8" s="135"/>
    </row>
    <row r="9" s="2" customFormat="1" ht="12" customHeight="1" spans="1:316">
      <c r="A9" s="13" t="s">
        <v>99</v>
      </c>
      <c r="B9" s="14">
        <v>12011020200367</v>
      </c>
      <c r="C9" s="15" t="s">
        <v>96</v>
      </c>
      <c r="D9" s="16" t="s">
        <v>97</v>
      </c>
      <c r="E9" s="17" t="s">
        <v>76</v>
      </c>
      <c r="F9" s="18" t="s">
        <v>94</v>
      </c>
      <c r="G9" s="19" t="s">
        <v>98</v>
      </c>
      <c r="H9" s="20">
        <v>41</v>
      </c>
      <c r="I9" s="40">
        <v>1</v>
      </c>
      <c r="J9" s="41">
        <v>44165</v>
      </c>
      <c r="K9" s="41">
        <v>44180</v>
      </c>
      <c r="L9" s="42">
        <v>120</v>
      </c>
      <c r="M9" s="34" t="s">
        <v>87</v>
      </c>
      <c r="N9" s="43"/>
      <c r="O9" s="44">
        <v>41</v>
      </c>
      <c r="P9" s="45"/>
      <c r="Q9" s="59">
        <f t="shared" si="0"/>
        <v>26640</v>
      </c>
      <c r="R9" s="60"/>
      <c r="S9" s="60"/>
      <c r="T9" s="61">
        <f t="shared" si="1"/>
        <v>37</v>
      </c>
      <c r="U9" s="61">
        <f t="shared" si="2"/>
        <v>0</v>
      </c>
      <c r="V9" s="61">
        <v>3000</v>
      </c>
      <c r="W9" s="62">
        <v>1.2</v>
      </c>
      <c r="X9" s="61"/>
      <c r="Y9" s="61"/>
      <c r="Z9" s="61">
        <v>120</v>
      </c>
      <c r="AA9" s="61"/>
      <c r="AB9" s="61"/>
      <c r="AC9" s="61"/>
      <c r="AD9" s="61">
        <f t="shared" ref="AD9:AM9" si="53">AY9+BT9+CO9+DJ9+EE9+EZ9+FU9+GP9+HK9+IF9+JA9</f>
        <v>133200</v>
      </c>
      <c r="AE9" s="61">
        <f t="shared" si="53"/>
        <v>0</v>
      </c>
      <c r="AF9" s="61">
        <f t="shared" si="53"/>
        <v>0</v>
      </c>
      <c r="AG9" s="61">
        <f t="shared" si="53"/>
        <v>0</v>
      </c>
      <c r="AH9" s="61">
        <f t="shared" si="53"/>
        <v>0</v>
      </c>
      <c r="AI9" s="61">
        <f t="shared" si="53"/>
        <v>0</v>
      </c>
      <c r="AJ9" s="61">
        <f t="shared" si="53"/>
        <v>0</v>
      </c>
      <c r="AK9" s="61">
        <f t="shared" si="53"/>
        <v>0</v>
      </c>
      <c r="AL9" s="61">
        <f t="shared" si="53"/>
        <v>0</v>
      </c>
      <c r="AM9" s="61">
        <f t="shared" si="53"/>
        <v>133200</v>
      </c>
      <c r="AN9" s="69" t="s">
        <v>37</v>
      </c>
      <c r="AO9" s="2">
        <v>8</v>
      </c>
      <c r="AQ9" s="2">
        <v>3000</v>
      </c>
      <c r="AR9" s="71">
        <v>1.2</v>
      </c>
      <c r="AU9" s="2">
        <v>120</v>
      </c>
      <c r="AY9" s="69">
        <v>28800</v>
      </c>
      <c r="AZ9" s="69"/>
      <c r="BA9" s="69"/>
      <c r="BB9" s="61"/>
      <c r="BC9" s="61"/>
      <c r="BD9" s="69"/>
      <c r="BE9" s="69"/>
      <c r="BF9" s="69"/>
      <c r="BG9" s="69"/>
      <c r="BH9" s="69">
        <v>28800</v>
      </c>
      <c r="BI9" s="69"/>
      <c r="BT9" s="69"/>
      <c r="BU9" s="69"/>
      <c r="BV9" s="69"/>
      <c r="BW9" s="61"/>
      <c r="BX9" s="61"/>
      <c r="BY9" s="69"/>
      <c r="BZ9" s="69"/>
      <c r="CA9" s="69"/>
      <c r="CB9" s="69"/>
      <c r="CC9" s="69"/>
      <c r="CD9" s="69"/>
      <c r="CO9" s="69"/>
      <c r="CP9" s="69"/>
      <c r="CQ9" s="69"/>
      <c r="CR9" s="61"/>
      <c r="CS9" s="61"/>
      <c r="CT9" s="69"/>
      <c r="CU9" s="69"/>
      <c r="CV9" s="69"/>
      <c r="CW9" s="69"/>
      <c r="CX9" s="69"/>
      <c r="CY9" s="69"/>
      <c r="DJ9" s="69"/>
      <c r="DK9" s="69"/>
      <c r="DL9" s="69"/>
      <c r="DM9" s="61"/>
      <c r="DN9" s="61"/>
      <c r="DO9" s="69"/>
      <c r="DP9" s="69"/>
      <c r="DQ9" s="69"/>
      <c r="DR9" s="69"/>
      <c r="DS9" s="69"/>
      <c r="DT9" s="69"/>
      <c r="EE9" s="69"/>
      <c r="EF9" s="69"/>
      <c r="EG9" s="69"/>
      <c r="EH9" s="61"/>
      <c r="EI9" s="61"/>
      <c r="EJ9" s="69"/>
      <c r="EK9" s="69"/>
      <c r="EL9" s="69"/>
      <c r="EM9" s="69"/>
      <c r="EN9" s="69"/>
      <c r="EO9" s="69"/>
      <c r="ES9" s="71"/>
      <c r="EZ9" s="69"/>
      <c r="FA9" s="69"/>
      <c r="FB9" s="69"/>
      <c r="FC9" s="61"/>
      <c r="FD9" s="61"/>
      <c r="FE9" s="69"/>
      <c r="FF9" s="69"/>
      <c r="FG9" s="69"/>
      <c r="FH9" s="69"/>
      <c r="FI9" s="69"/>
      <c r="FJ9" s="69" t="s">
        <v>43</v>
      </c>
      <c r="FK9" s="2">
        <v>29</v>
      </c>
      <c r="FM9" s="2">
        <v>3000</v>
      </c>
      <c r="FN9" s="71">
        <v>1.2</v>
      </c>
      <c r="FQ9" s="2">
        <v>120</v>
      </c>
      <c r="FU9" s="69">
        <v>104400</v>
      </c>
      <c r="FV9" s="69"/>
      <c r="FW9" s="69"/>
      <c r="FX9" s="61"/>
      <c r="FY9" s="61"/>
      <c r="FZ9" s="69"/>
      <c r="GA9" s="69"/>
      <c r="GB9" s="69"/>
      <c r="GC9" s="69"/>
      <c r="GD9" s="69">
        <v>104400</v>
      </c>
      <c r="GE9" s="69"/>
      <c r="GP9" s="69"/>
      <c r="GQ9" s="69"/>
      <c r="GR9" s="69"/>
      <c r="GS9" s="61"/>
      <c r="GT9" s="61"/>
      <c r="GU9" s="69"/>
      <c r="GV9" s="69"/>
      <c r="GW9" s="69"/>
      <c r="GX9" s="69"/>
      <c r="GY9" s="69"/>
      <c r="GZ9" s="69"/>
      <c r="HK9" s="69"/>
      <c r="HL9" s="69"/>
      <c r="HM9" s="69"/>
      <c r="HN9" s="61"/>
      <c r="HO9" s="61"/>
      <c r="HP9" s="69"/>
      <c r="HQ9" s="69"/>
      <c r="HR9" s="69"/>
      <c r="HS9" s="69"/>
      <c r="HT9" s="69"/>
      <c r="HU9" s="69"/>
      <c r="IF9" s="69"/>
      <c r="IG9" s="69"/>
      <c r="IH9" s="69"/>
      <c r="II9" s="61"/>
      <c r="IJ9" s="61"/>
      <c r="IK9" s="69"/>
      <c r="IL9" s="69"/>
      <c r="IM9" s="69"/>
      <c r="IN9" s="69"/>
      <c r="IO9" s="69"/>
      <c r="IP9" s="69"/>
      <c r="JA9" s="69"/>
      <c r="JB9" s="69"/>
      <c r="JC9" s="69"/>
      <c r="JD9" s="61"/>
      <c r="JE9" s="61"/>
      <c r="JF9" s="69"/>
      <c r="JG9" s="69"/>
      <c r="JH9" s="69"/>
      <c r="JI9" s="69"/>
      <c r="JJ9" s="69"/>
      <c r="JK9" s="84">
        <f t="shared" si="4"/>
        <v>0</v>
      </c>
      <c r="JL9" s="85">
        <f t="shared" si="5"/>
        <v>133200</v>
      </c>
      <c r="JM9" s="94">
        <f t="shared" si="6"/>
        <v>0</v>
      </c>
      <c r="JN9" s="85">
        <f t="shared" si="7"/>
        <v>0</v>
      </c>
      <c r="JO9" s="94">
        <f t="shared" si="8"/>
        <v>0</v>
      </c>
      <c r="JP9" s="85">
        <f t="shared" si="9"/>
        <v>0</v>
      </c>
      <c r="JQ9" s="95">
        <f t="shared" si="10"/>
        <v>0</v>
      </c>
      <c r="JR9" s="84">
        <f t="shared" si="11"/>
        <v>0</v>
      </c>
      <c r="JS9" s="96">
        <f t="shared" si="12"/>
        <v>0</v>
      </c>
      <c r="JT9" s="85">
        <f t="shared" si="13"/>
        <v>0</v>
      </c>
      <c r="JU9" s="107">
        <f t="shared" si="14"/>
        <v>0</v>
      </c>
      <c r="JV9" s="108">
        <f t="shared" si="15"/>
        <v>0</v>
      </c>
      <c r="JW9" s="109">
        <f t="shared" si="16"/>
        <v>0</v>
      </c>
      <c r="JX9" s="45">
        <f t="shared" si="17"/>
        <v>0</v>
      </c>
      <c r="JY9" s="61">
        <f t="shared" si="18"/>
        <v>0</v>
      </c>
      <c r="JZ9" s="61">
        <f t="shared" si="19"/>
        <v>0</v>
      </c>
      <c r="KA9" s="61">
        <f t="shared" si="20"/>
        <v>0</v>
      </c>
      <c r="KB9" s="61">
        <f t="shared" si="21"/>
        <v>0</v>
      </c>
      <c r="KC9" s="61">
        <f t="shared" si="22"/>
        <v>0</v>
      </c>
      <c r="KD9" s="61">
        <f t="shared" si="23"/>
        <v>0</v>
      </c>
      <c r="KE9" s="61">
        <f t="shared" si="24"/>
        <v>8</v>
      </c>
      <c r="KF9" s="61">
        <f t="shared" si="25"/>
        <v>29</v>
      </c>
      <c r="KG9" s="117">
        <f t="shared" si="26"/>
        <v>0</v>
      </c>
      <c r="KH9" s="45">
        <f t="shared" si="27"/>
        <v>0</v>
      </c>
      <c r="KI9" s="61">
        <f t="shared" si="28"/>
        <v>0</v>
      </c>
      <c r="KJ9" s="61">
        <f t="shared" si="29"/>
        <v>0</v>
      </c>
      <c r="KK9" s="61">
        <f t="shared" si="30"/>
        <v>0</v>
      </c>
      <c r="KL9" s="61">
        <f t="shared" si="31"/>
        <v>0</v>
      </c>
      <c r="KM9" s="61">
        <f t="shared" si="32"/>
        <v>0</v>
      </c>
      <c r="KN9" s="61">
        <f t="shared" si="33"/>
        <v>0</v>
      </c>
      <c r="KO9" s="61">
        <f t="shared" si="34"/>
        <v>0</v>
      </c>
      <c r="KP9" s="61">
        <f t="shared" si="35"/>
        <v>0</v>
      </c>
      <c r="KQ9" s="117">
        <f t="shared" si="36"/>
        <v>0</v>
      </c>
      <c r="KR9" s="121">
        <f t="shared" si="37"/>
        <v>0</v>
      </c>
      <c r="KS9" s="127">
        <f t="shared" si="38"/>
        <v>37</v>
      </c>
      <c r="KT9" s="127">
        <f t="shared" si="39"/>
        <v>0</v>
      </c>
      <c r="KU9" s="127">
        <f t="shared" si="40"/>
        <v>0</v>
      </c>
      <c r="KV9" s="127">
        <f t="shared" si="41"/>
        <v>0</v>
      </c>
      <c r="KW9" s="128">
        <f t="shared" si="42"/>
        <v>0</v>
      </c>
      <c r="KX9" s="121">
        <f t="shared" si="43"/>
        <v>0</v>
      </c>
      <c r="KY9" s="127">
        <f t="shared" si="44"/>
        <v>0</v>
      </c>
      <c r="KZ9" s="127">
        <f t="shared" si="45"/>
        <v>0</v>
      </c>
      <c r="LA9" s="127">
        <f t="shared" si="46"/>
        <v>0</v>
      </c>
      <c r="LB9" s="127">
        <f t="shared" si="47"/>
        <v>0</v>
      </c>
      <c r="LC9" s="134">
        <f t="shared" si="48"/>
        <v>0</v>
      </c>
      <c r="LD9" s="135"/>
    </row>
    <row r="10" s="2" customFormat="1" customHeight="1" spans="1:316">
      <c r="A10" s="13" t="s">
        <v>100</v>
      </c>
      <c r="B10" s="14">
        <v>12011020200388</v>
      </c>
      <c r="C10" s="15" t="s">
        <v>96</v>
      </c>
      <c r="D10" s="16" t="s">
        <v>97</v>
      </c>
      <c r="E10" s="17" t="s">
        <v>76</v>
      </c>
      <c r="F10" s="18" t="s">
        <v>85</v>
      </c>
      <c r="G10" s="19" t="s">
        <v>98</v>
      </c>
      <c r="H10" s="20">
        <v>49</v>
      </c>
      <c r="I10" s="40">
        <v>1</v>
      </c>
      <c r="J10" s="41">
        <v>44181</v>
      </c>
      <c r="K10" s="41">
        <v>44196</v>
      </c>
      <c r="L10" s="42">
        <v>120</v>
      </c>
      <c r="M10" s="34" t="s">
        <v>87</v>
      </c>
      <c r="N10" s="43"/>
      <c r="O10" s="44">
        <v>49</v>
      </c>
      <c r="P10" s="45"/>
      <c r="Q10" s="59">
        <f t="shared" si="0"/>
        <v>29520</v>
      </c>
      <c r="R10" s="60"/>
      <c r="S10" s="60"/>
      <c r="T10" s="61">
        <f t="shared" si="1"/>
        <v>41</v>
      </c>
      <c r="U10" s="61">
        <f t="shared" si="2"/>
        <v>0</v>
      </c>
      <c r="V10" s="61">
        <v>3000</v>
      </c>
      <c r="W10" s="62">
        <v>1</v>
      </c>
      <c r="X10" s="61"/>
      <c r="Y10" s="61"/>
      <c r="Z10" s="61">
        <v>120</v>
      </c>
      <c r="AA10" s="61"/>
      <c r="AB10" s="61"/>
      <c r="AC10" s="61"/>
      <c r="AD10" s="61">
        <f t="shared" ref="AD10:AM10" si="54">AY10+BT10+CO10+DJ10+EE10+EZ10+FU10+GP10+HK10+IF10+JA10</f>
        <v>123000</v>
      </c>
      <c r="AE10" s="61">
        <f t="shared" si="54"/>
        <v>0</v>
      </c>
      <c r="AF10" s="61">
        <f t="shared" si="54"/>
        <v>0</v>
      </c>
      <c r="AG10" s="61">
        <f t="shared" si="54"/>
        <v>0</v>
      </c>
      <c r="AH10" s="61">
        <f t="shared" si="54"/>
        <v>0</v>
      </c>
      <c r="AI10" s="61">
        <f t="shared" si="54"/>
        <v>0</v>
      </c>
      <c r="AJ10" s="61">
        <f t="shared" si="54"/>
        <v>0</v>
      </c>
      <c r="AK10" s="61">
        <f t="shared" si="54"/>
        <v>0</v>
      </c>
      <c r="AL10" s="61">
        <f t="shared" si="54"/>
        <v>0</v>
      </c>
      <c r="AM10" s="61">
        <f t="shared" si="54"/>
        <v>123000</v>
      </c>
      <c r="AN10" s="69" t="s">
        <v>37</v>
      </c>
      <c r="AO10" s="2">
        <v>13</v>
      </c>
      <c r="AQ10" s="2">
        <v>3000</v>
      </c>
      <c r="AR10" s="71">
        <v>1</v>
      </c>
      <c r="AU10" s="2">
        <v>120</v>
      </c>
      <c r="AY10" s="69">
        <v>39000</v>
      </c>
      <c r="AZ10" s="69"/>
      <c r="BA10" s="69"/>
      <c r="BB10" s="61"/>
      <c r="BC10" s="61"/>
      <c r="BD10" s="69"/>
      <c r="BE10" s="69"/>
      <c r="BF10" s="69"/>
      <c r="BG10" s="69"/>
      <c r="BH10" s="69">
        <v>39000</v>
      </c>
      <c r="BI10" s="69"/>
      <c r="BT10" s="69"/>
      <c r="BU10" s="69"/>
      <c r="BV10" s="69"/>
      <c r="BW10" s="61"/>
      <c r="BX10" s="61"/>
      <c r="BY10" s="69"/>
      <c r="BZ10" s="69"/>
      <c r="CA10" s="69"/>
      <c r="CB10" s="69"/>
      <c r="CC10" s="69"/>
      <c r="CD10" s="69"/>
      <c r="CO10" s="69"/>
      <c r="CP10" s="69"/>
      <c r="CQ10" s="69"/>
      <c r="CR10" s="61"/>
      <c r="CS10" s="61"/>
      <c r="CT10" s="69"/>
      <c r="CU10" s="69"/>
      <c r="CV10" s="69"/>
      <c r="CW10" s="69"/>
      <c r="CX10" s="69"/>
      <c r="CY10" s="69"/>
      <c r="DJ10" s="69"/>
      <c r="DK10" s="69"/>
      <c r="DL10" s="69"/>
      <c r="DM10" s="61"/>
      <c r="DN10" s="61"/>
      <c r="DO10" s="69"/>
      <c r="DP10" s="69"/>
      <c r="DQ10" s="69"/>
      <c r="DR10" s="69"/>
      <c r="DS10" s="69"/>
      <c r="DT10" s="69"/>
      <c r="EE10" s="69"/>
      <c r="EF10" s="69"/>
      <c r="EG10" s="69"/>
      <c r="EH10" s="61"/>
      <c r="EI10" s="61"/>
      <c r="EJ10" s="69"/>
      <c r="EK10" s="69"/>
      <c r="EL10" s="69"/>
      <c r="EM10" s="69"/>
      <c r="EN10" s="69"/>
      <c r="EO10" s="69" t="s">
        <v>88</v>
      </c>
      <c r="EP10" s="2">
        <v>18</v>
      </c>
      <c r="ER10" s="2">
        <v>3000</v>
      </c>
      <c r="ES10" s="71">
        <v>1</v>
      </c>
      <c r="EV10" s="2">
        <v>120</v>
      </c>
      <c r="EZ10" s="69">
        <v>54000</v>
      </c>
      <c r="FA10" s="69"/>
      <c r="FB10" s="69"/>
      <c r="FC10" s="61"/>
      <c r="FD10" s="61"/>
      <c r="FE10" s="69"/>
      <c r="FF10" s="69"/>
      <c r="FG10" s="69"/>
      <c r="FH10" s="69"/>
      <c r="FI10" s="69">
        <v>54000</v>
      </c>
      <c r="FJ10" s="69" t="s">
        <v>43</v>
      </c>
      <c r="FK10" s="2">
        <v>10</v>
      </c>
      <c r="FM10" s="2">
        <v>3000</v>
      </c>
      <c r="FN10" s="71">
        <v>1</v>
      </c>
      <c r="FQ10" s="2">
        <v>120</v>
      </c>
      <c r="FU10" s="69">
        <v>30000</v>
      </c>
      <c r="FV10" s="69"/>
      <c r="FW10" s="69"/>
      <c r="FX10" s="61"/>
      <c r="FY10" s="61"/>
      <c r="FZ10" s="69"/>
      <c r="GA10" s="69"/>
      <c r="GB10" s="69"/>
      <c r="GC10" s="69"/>
      <c r="GD10" s="69">
        <v>30000</v>
      </c>
      <c r="GE10" s="69"/>
      <c r="GP10" s="69"/>
      <c r="GQ10" s="69"/>
      <c r="GR10" s="69"/>
      <c r="GS10" s="61"/>
      <c r="GT10" s="61"/>
      <c r="GU10" s="69"/>
      <c r="GV10" s="69"/>
      <c r="GW10" s="69"/>
      <c r="GX10" s="69"/>
      <c r="GY10" s="69"/>
      <c r="GZ10" s="69"/>
      <c r="HK10" s="69"/>
      <c r="HL10" s="69"/>
      <c r="HM10" s="69"/>
      <c r="HN10" s="61"/>
      <c r="HO10" s="61"/>
      <c r="HP10" s="69"/>
      <c r="HQ10" s="69"/>
      <c r="HR10" s="69"/>
      <c r="HS10" s="69"/>
      <c r="HT10" s="69"/>
      <c r="HU10" s="69"/>
      <c r="IF10" s="69"/>
      <c r="IG10" s="69"/>
      <c r="IH10" s="69"/>
      <c r="II10" s="61"/>
      <c r="IJ10" s="61"/>
      <c r="IK10" s="69"/>
      <c r="IL10" s="69"/>
      <c r="IM10" s="69"/>
      <c r="IN10" s="69"/>
      <c r="IO10" s="69"/>
      <c r="IP10" s="69"/>
      <c r="JA10" s="69"/>
      <c r="JB10" s="69"/>
      <c r="JC10" s="69"/>
      <c r="JD10" s="61"/>
      <c r="JE10" s="61"/>
      <c r="JF10" s="69"/>
      <c r="JG10" s="69"/>
      <c r="JH10" s="69"/>
      <c r="JI10" s="69"/>
      <c r="JJ10" s="69"/>
      <c r="JK10" s="84">
        <f t="shared" si="4"/>
        <v>0</v>
      </c>
      <c r="JL10" s="85">
        <f t="shared" si="5"/>
        <v>123000</v>
      </c>
      <c r="JM10" s="94">
        <f t="shared" si="6"/>
        <v>0</v>
      </c>
      <c r="JN10" s="85">
        <f t="shared" si="7"/>
        <v>0</v>
      </c>
      <c r="JO10" s="94">
        <f t="shared" si="8"/>
        <v>0</v>
      </c>
      <c r="JP10" s="85">
        <f t="shared" si="9"/>
        <v>0</v>
      </c>
      <c r="JQ10" s="95">
        <f t="shared" si="10"/>
        <v>0</v>
      </c>
      <c r="JR10" s="84">
        <f t="shared" si="11"/>
        <v>0</v>
      </c>
      <c r="JS10" s="96">
        <f t="shared" si="12"/>
        <v>0</v>
      </c>
      <c r="JT10" s="85">
        <f t="shared" si="13"/>
        <v>0</v>
      </c>
      <c r="JU10" s="107">
        <f t="shared" si="14"/>
        <v>0</v>
      </c>
      <c r="JV10" s="108">
        <f t="shared" si="15"/>
        <v>0</v>
      </c>
      <c r="JW10" s="109">
        <f t="shared" si="16"/>
        <v>0</v>
      </c>
      <c r="JX10" s="45">
        <f t="shared" si="17"/>
        <v>0</v>
      </c>
      <c r="JY10" s="61">
        <f t="shared" si="18"/>
        <v>0</v>
      </c>
      <c r="JZ10" s="61">
        <f t="shared" si="19"/>
        <v>0</v>
      </c>
      <c r="KA10" s="61">
        <f t="shared" si="20"/>
        <v>0</v>
      </c>
      <c r="KB10" s="61">
        <f t="shared" si="21"/>
        <v>0</v>
      </c>
      <c r="KC10" s="61">
        <f t="shared" si="22"/>
        <v>0</v>
      </c>
      <c r="KD10" s="61">
        <f t="shared" si="23"/>
        <v>0</v>
      </c>
      <c r="KE10" s="61">
        <f t="shared" si="24"/>
        <v>31</v>
      </c>
      <c r="KF10" s="61">
        <f t="shared" si="25"/>
        <v>10</v>
      </c>
      <c r="KG10" s="117">
        <f t="shared" si="26"/>
        <v>0</v>
      </c>
      <c r="KH10" s="45">
        <f t="shared" si="27"/>
        <v>0</v>
      </c>
      <c r="KI10" s="61">
        <f t="shared" si="28"/>
        <v>0</v>
      </c>
      <c r="KJ10" s="61">
        <f t="shared" si="29"/>
        <v>0</v>
      </c>
      <c r="KK10" s="61">
        <f t="shared" si="30"/>
        <v>0</v>
      </c>
      <c r="KL10" s="61">
        <f t="shared" si="31"/>
        <v>0</v>
      </c>
      <c r="KM10" s="61">
        <f t="shared" si="32"/>
        <v>0</v>
      </c>
      <c r="KN10" s="61">
        <f t="shared" si="33"/>
        <v>0</v>
      </c>
      <c r="KO10" s="61">
        <f t="shared" si="34"/>
        <v>0</v>
      </c>
      <c r="KP10" s="61">
        <f t="shared" si="35"/>
        <v>0</v>
      </c>
      <c r="KQ10" s="117">
        <f t="shared" si="36"/>
        <v>0</v>
      </c>
      <c r="KR10" s="121">
        <f t="shared" si="37"/>
        <v>0</v>
      </c>
      <c r="KS10" s="127">
        <f t="shared" si="38"/>
        <v>41</v>
      </c>
      <c r="KT10" s="127">
        <f t="shared" si="39"/>
        <v>0</v>
      </c>
      <c r="KU10" s="127">
        <f t="shared" si="40"/>
        <v>0</v>
      </c>
      <c r="KV10" s="127">
        <f t="shared" si="41"/>
        <v>0</v>
      </c>
      <c r="KW10" s="128">
        <f t="shared" si="42"/>
        <v>0</v>
      </c>
      <c r="KX10" s="121">
        <f t="shared" si="43"/>
        <v>0</v>
      </c>
      <c r="KY10" s="127">
        <f t="shared" si="44"/>
        <v>0</v>
      </c>
      <c r="KZ10" s="127">
        <f t="shared" si="45"/>
        <v>0</v>
      </c>
      <c r="LA10" s="127">
        <f t="shared" si="46"/>
        <v>0</v>
      </c>
      <c r="LB10" s="127">
        <f t="shared" si="47"/>
        <v>0</v>
      </c>
      <c r="LC10" s="134">
        <f t="shared" si="48"/>
        <v>0</v>
      </c>
      <c r="LD10" s="135"/>
    </row>
    <row r="11" s="2" customFormat="1" customHeight="1" spans="1:316">
      <c r="A11" s="13" t="s">
        <v>101</v>
      </c>
      <c r="B11" s="14">
        <v>12011020200389</v>
      </c>
      <c r="C11" s="15" t="s">
        <v>96</v>
      </c>
      <c r="D11" s="16" t="s">
        <v>97</v>
      </c>
      <c r="E11" s="17" t="s">
        <v>76</v>
      </c>
      <c r="F11" s="18" t="s">
        <v>85</v>
      </c>
      <c r="G11" s="19" t="s">
        <v>98</v>
      </c>
      <c r="H11" s="20">
        <v>44</v>
      </c>
      <c r="I11" s="40">
        <v>1</v>
      </c>
      <c r="J11" s="41">
        <v>44181</v>
      </c>
      <c r="K11" s="41">
        <v>44196</v>
      </c>
      <c r="L11" s="42">
        <v>120</v>
      </c>
      <c r="M11" s="34" t="s">
        <v>87</v>
      </c>
      <c r="N11" s="43"/>
      <c r="O11" s="44">
        <v>44</v>
      </c>
      <c r="P11" s="45"/>
      <c r="Q11" s="59">
        <f t="shared" si="0"/>
        <v>26640</v>
      </c>
      <c r="R11" s="60"/>
      <c r="S11" s="60"/>
      <c r="T11" s="61">
        <f t="shared" si="1"/>
        <v>37</v>
      </c>
      <c r="U11" s="61">
        <f t="shared" si="2"/>
        <v>0</v>
      </c>
      <c r="V11" s="61">
        <v>3000</v>
      </c>
      <c r="W11" s="62">
        <v>1.2</v>
      </c>
      <c r="X11" s="61"/>
      <c r="Y11" s="61"/>
      <c r="Z11" s="61">
        <v>120</v>
      </c>
      <c r="AA11" s="61"/>
      <c r="AB11" s="61"/>
      <c r="AC11" s="61"/>
      <c r="AD11" s="61">
        <f t="shared" ref="AD11:AM11" si="55">AY11+BT11+CO11+DJ11+EE11+EZ11+FU11+GP11+HK11+IF11+JA11</f>
        <v>133200</v>
      </c>
      <c r="AE11" s="61">
        <f t="shared" si="55"/>
        <v>0</v>
      </c>
      <c r="AF11" s="61">
        <f t="shared" si="55"/>
        <v>0</v>
      </c>
      <c r="AG11" s="61">
        <f t="shared" si="55"/>
        <v>0</v>
      </c>
      <c r="AH11" s="61">
        <f t="shared" si="55"/>
        <v>0</v>
      </c>
      <c r="AI11" s="61">
        <f t="shared" si="55"/>
        <v>0</v>
      </c>
      <c r="AJ11" s="61">
        <f t="shared" si="55"/>
        <v>0</v>
      </c>
      <c r="AK11" s="61">
        <f t="shared" si="55"/>
        <v>0</v>
      </c>
      <c r="AL11" s="61">
        <f t="shared" si="55"/>
        <v>0</v>
      </c>
      <c r="AM11" s="61">
        <f t="shared" si="55"/>
        <v>133200</v>
      </c>
      <c r="AN11" s="69" t="s">
        <v>37</v>
      </c>
      <c r="AO11" s="2">
        <v>9</v>
      </c>
      <c r="AQ11" s="2">
        <v>3000</v>
      </c>
      <c r="AR11" s="71">
        <v>1.2</v>
      </c>
      <c r="AU11" s="2">
        <v>120</v>
      </c>
      <c r="AY11" s="69">
        <v>32400</v>
      </c>
      <c r="AZ11" s="69"/>
      <c r="BA11" s="69"/>
      <c r="BB11" s="61"/>
      <c r="BC11" s="61"/>
      <c r="BD11" s="69"/>
      <c r="BE11" s="69"/>
      <c r="BF11" s="69"/>
      <c r="BG11" s="69"/>
      <c r="BH11" s="69">
        <v>32400</v>
      </c>
      <c r="BI11" s="69"/>
      <c r="BT11" s="69"/>
      <c r="BU11" s="69"/>
      <c r="BV11" s="69"/>
      <c r="BW11" s="61"/>
      <c r="BX11" s="61"/>
      <c r="BY11" s="69"/>
      <c r="BZ11" s="69"/>
      <c r="CA11" s="69"/>
      <c r="CB11" s="69"/>
      <c r="CC11" s="69"/>
      <c r="CD11" s="69"/>
      <c r="CO11" s="69"/>
      <c r="CP11" s="69"/>
      <c r="CQ11" s="69"/>
      <c r="CR11" s="61"/>
      <c r="CS11" s="61"/>
      <c r="CT11" s="69"/>
      <c r="CU11" s="69"/>
      <c r="CV11" s="69"/>
      <c r="CW11" s="69"/>
      <c r="CX11" s="69"/>
      <c r="CY11" s="69"/>
      <c r="DJ11" s="69"/>
      <c r="DK11" s="69"/>
      <c r="DL11" s="69"/>
      <c r="DM11" s="61"/>
      <c r="DN11" s="61"/>
      <c r="DO11" s="69"/>
      <c r="DP11" s="69"/>
      <c r="DQ11" s="69"/>
      <c r="DR11" s="69"/>
      <c r="DS11" s="69"/>
      <c r="DT11" s="69"/>
      <c r="EE11" s="69"/>
      <c r="EF11" s="69"/>
      <c r="EG11" s="69"/>
      <c r="EH11" s="61"/>
      <c r="EI11" s="61"/>
      <c r="EJ11" s="69"/>
      <c r="EK11" s="69"/>
      <c r="EL11" s="69"/>
      <c r="EM11" s="69"/>
      <c r="EN11" s="69"/>
      <c r="EO11" s="69" t="s">
        <v>88</v>
      </c>
      <c r="EP11" s="2">
        <v>2</v>
      </c>
      <c r="ER11" s="2">
        <v>3000</v>
      </c>
      <c r="ES11" s="71">
        <v>1.2</v>
      </c>
      <c r="EV11" s="2">
        <v>120</v>
      </c>
      <c r="EZ11" s="69">
        <v>7200</v>
      </c>
      <c r="FA11" s="69"/>
      <c r="FB11" s="69"/>
      <c r="FC11" s="61"/>
      <c r="FD11" s="61"/>
      <c r="FE11" s="69"/>
      <c r="FF11" s="69"/>
      <c r="FG11" s="69"/>
      <c r="FH11" s="69"/>
      <c r="FI11" s="69">
        <v>7200</v>
      </c>
      <c r="FJ11" s="69" t="s">
        <v>43</v>
      </c>
      <c r="FK11" s="2">
        <v>26</v>
      </c>
      <c r="FM11" s="2">
        <v>3000</v>
      </c>
      <c r="FN11" s="71">
        <v>1.2</v>
      </c>
      <c r="FQ11" s="2">
        <v>120</v>
      </c>
      <c r="FU11" s="69">
        <v>93600</v>
      </c>
      <c r="FV11" s="69"/>
      <c r="FW11" s="69"/>
      <c r="FX11" s="61"/>
      <c r="FY11" s="61"/>
      <c r="FZ11" s="69"/>
      <c r="GA11" s="69"/>
      <c r="GB11" s="69"/>
      <c r="GC11" s="69"/>
      <c r="GD11" s="69">
        <v>93600</v>
      </c>
      <c r="GE11" s="69"/>
      <c r="GP11" s="69"/>
      <c r="GQ11" s="69"/>
      <c r="GR11" s="69"/>
      <c r="GS11" s="61"/>
      <c r="GT11" s="61"/>
      <c r="GU11" s="69"/>
      <c r="GV11" s="69"/>
      <c r="GW11" s="69"/>
      <c r="GX11" s="69"/>
      <c r="GY11" s="69"/>
      <c r="GZ11" s="69"/>
      <c r="HK11" s="69"/>
      <c r="HL11" s="69"/>
      <c r="HM11" s="69"/>
      <c r="HN11" s="61"/>
      <c r="HO11" s="61"/>
      <c r="HP11" s="69"/>
      <c r="HQ11" s="69"/>
      <c r="HR11" s="69"/>
      <c r="HS11" s="69"/>
      <c r="HT11" s="69"/>
      <c r="HU11" s="69"/>
      <c r="IF11" s="69"/>
      <c r="IG11" s="69"/>
      <c r="IH11" s="69"/>
      <c r="II11" s="61"/>
      <c r="IJ11" s="61"/>
      <c r="IK11" s="69"/>
      <c r="IL11" s="69"/>
      <c r="IM11" s="69"/>
      <c r="IN11" s="69"/>
      <c r="IO11" s="69"/>
      <c r="IP11" s="69"/>
      <c r="JA11" s="69"/>
      <c r="JB11" s="69"/>
      <c r="JC11" s="69"/>
      <c r="JD11" s="61"/>
      <c r="JE11" s="61"/>
      <c r="JF11" s="69"/>
      <c r="JG11" s="69"/>
      <c r="JH11" s="69"/>
      <c r="JI11" s="69"/>
      <c r="JJ11" s="69"/>
      <c r="JK11" s="84">
        <f t="shared" si="4"/>
        <v>0</v>
      </c>
      <c r="JL11" s="85">
        <f t="shared" si="5"/>
        <v>133200</v>
      </c>
      <c r="JM11" s="94">
        <f t="shared" si="6"/>
        <v>0</v>
      </c>
      <c r="JN11" s="85">
        <f t="shared" si="7"/>
        <v>0</v>
      </c>
      <c r="JO11" s="94">
        <f t="shared" si="8"/>
        <v>0</v>
      </c>
      <c r="JP11" s="85">
        <f t="shared" si="9"/>
        <v>0</v>
      </c>
      <c r="JQ11" s="95">
        <f t="shared" si="10"/>
        <v>0</v>
      </c>
      <c r="JR11" s="84">
        <f t="shared" si="11"/>
        <v>0</v>
      </c>
      <c r="JS11" s="96">
        <f t="shared" si="12"/>
        <v>0</v>
      </c>
      <c r="JT11" s="85">
        <f t="shared" si="13"/>
        <v>0</v>
      </c>
      <c r="JU11" s="107">
        <f t="shared" si="14"/>
        <v>0</v>
      </c>
      <c r="JV11" s="108">
        <f t="shared" si="15"/>
        <v>0</v>
      </c>
      <c r="JW11" s="109">
        <f t="shared" si="16"/>
        <v>0</v>
      </c>
      <c r="JX11" s="45">
        <f t="shared" si="17"/>
        <v>0</v>
      </c>
      <c r="JY11" s="61">
        <f t="shared" si="18"/>
        <v>0</v>
      </c>
      <c r="JZ11" s="61">
        <f t="shared" si="19"/>
        <v>0</v>
      </c>
      <c r="KA11" s="61">
        <f t="shared" si="20"/>
        <v>0</v>
      </c>
      <c r="KB11" s="61">
        <f t="shared" si="21"/>
        <v>0</v>
      </c>
      <c r="KC11" s="61">
        <f t="shared" si="22"/>
        <v>0</v>
      </c>
      <c r="KD11" s="61">
        <f t="shared" si="23"/>
        <v>0</v>
      </c>
      <c r="KE11" s="61">
        <f t="shared" si="24"/>
        <v>11</v>
      </c>
      <c r="KF11" s="61">
        <f t="shared" si="25"/>
        <v>26</v>
      </c>
      <c r="KG11" s="117">
        <f t="shared" si="26"/>
        <v>0</v>
      </c>
      <c r="KH11" s="45">
        <f t="shared" si="27"/>
        <v>0</v>
      </c>
      <c r="KI11" s="61">
        <f t="shared" si="28"/>
        <v>0</v>
      </c>
      <c r="KJ11" s="61">
        <f t="shared" si="29"/>
        <v>0</v>
      </c>
      <c r="KK11" s="61">
        <f t="shared" si="30"/>
        <v>0</v>
      </c>
      <c r="KL11" s="61">
        <f t="shared" si="31"/>
        <v>0</v>
      </c>
      <c r="KM11" s="61">
        <f t="shared" si="32"/>
        <v>0</v>
      </c>
      <c r="KN11" s="61">
        <f t="shared" si="33"/>
        <v>0</v>
      </c>
      <c r="KO11" s="61">
        <f t="shared" si="34"/>
        <v>0</v>
      </c>
      <c r="KP11" s="61">
        <f t="shared" si="35"/>
        <v>0</v>
      </c>
      <c r="KQ11" s="117">
        <f t="shared" si="36"/>
        <v>0</v>
      </c>
      <c r="KR11" s="121">
        <f t="shared" si="37"/>
        <v>0</v>
      </c>
      <c r="KS11" s="127">
        <f t="shared" si="38"/>
        <v>37</v>
      </c>
      <c r="KT11" s="127">
        <f t="shared" si="39"/>
        <v>0</v>
      </c>
      <c r="KU11" s="127">
        <f t="shared" si="40"/>
        <v>0</v>
      </c>
      <c r="KV11" s="127">
        <f t="shared" si="41"/>
        <v>0</v>
      </c>
      <c r="KW11" s="128">
        <f t="shared" si="42"/>
        <v>0</v>
      </c>
      <c r="KX11" s="121">
        <f t="shared" si="43"/>
        <v>0</v>
      </c>
      <c r="KY11" s="127">
        <f t="shared" si="44"/>
        <v>0</v>
      </c>
      <c r="KZ11" s="127">
        <f t="shared" si="45"/>
        <v>0</v>
      </c>
      <c r="LA11" s="127">
        <f t="shared" si="46"/>
        <v>0</v>
      </c>
      <c r="LB11" s="127">
        <f t="shared" si="47"/>
        <v>0</v>
      </c>
      <c r="LC11" s="134">
        <f t="shared" si="48"/>
        <v>0</v>
      </c>
      <c r="LD11" s="135"/>
    </row>
    <row r="12" s="2" customFormat="1" customHeight="1" spans="1:316">
      <c r="A12" s="13" t="s">
        <v>102</v>
      </c>
      <c r="B12" s="14">
        <v>12011020200185</v>
      </c>
      <c r="C12" s="21" t="s">
        <v>103</v>
      </c>
      <c r="D12" s="22" t="s">
        <v>97</v>
      </c>
      <c r="E12" s="23" t="s">
        <v>76</v>
      </c>
      <c r="F12" s="24" t="s">
        <v>85</v>
      </c>
      <c r="G12" s="25" t="s">
        <v>98</v>
      </c>
      <c r="H12" s="20">
        <v>50</v>
      </c>
      <c r="I12" s="40">
        <v>1</v>
      </c>
      <c r="J12" s="41">
        <v>44092</v>
      </c>
      <c r="K12" s="41">
        <v>44115</v>
      </c>
      <c r="L12" s="42">
        <v>120</v>
      </c>
      <c r="M12" s="46" t="s">
        <v>104</v>
      </c>
      <c r="N12" s="47"/>
      <c r="O12" s="47">
        <v>50</v>
      </c>
      <c r="P12" s="45"/>
      <c r="Q12" s="59">
        <f t="shared" si="0"/>
        <v>36000</v>
      </c>
      <c r="R12" s="60"/>
      <c r="S12" s="60"/>
      <c r="T12" s="61">
        <f t="shared" si="1"/>
        <v>50</v>
      </c>
      <c r="U12" s="61">
        <f t="shared" si="2"/>
        <v>0</v>
      </c>
      <c r="V12" s="61">
        <v>3000</v>
      </c>
      <c r="W12" s="62">
        <v>1</v>
      </c>
      <c r="X12" s="61"/>
      <c r="Y12" s="61"/>
      <c r="Z12" s="61">
        <v>120</v>
      </c>
      <c r="AA12" s="61"/>
      <c r="AB12" s="61"/>
      <c r="AC12" s="61"/>
      <c r="AD12" s="61">
        <f t="shared" ref="AD12:AM12" si="56">AY12+BT12+CO12+DJ12+EE12+EZ12+FU12+GP12+HK12+IF12+JA12</f>
        <v>150000</v>
      </c>
      <c r="AE12" s="61">
        <f t="shared" si="56"/>
        <v>0</v>
      </c>
      <c r="AF12" s="61">
        <f t="shared" si="56"/>
        <v>0</v>
      </c>
      <c r="AG12" s="61">
        <f t="shared" si="56"/>
        <v>0</v>
      </c>
      <c r="AH12" s="61">
        <f t="shared" si="56"/>
        <v>0</v>
      </c>
      <c r="AI12" s="61">
        <f t="shared" si="56"/>
        <v>0</v>
      </c>
      <c r="AJ12" s="61">
        <f t="shared" si="56"/>
        <v>0</v>
      </c>
      <c r="AK12" s="61">
        <f t="shared" si="56"/>
        <v>0</v>
      </c>
      <c r="AL12" s="61">
        <f t="shared" si="56"/>
        <v>0</v>
      </c>
      <c r="AM12" s="61">
        <f t="shared" si="56"/>
        <v>150000</v>
      </c>
      <c r="AN12" s="70" t="s">
        <v>37</v>
      </c>
      <c r="AO12" s="2">
        <v>6</v>
      </c>
      <c r="AQ12" s="2">
        <v>3000</v>
      </c>
      <c r="AR12" s="72">
        <v>1</v>
      </c>
      <c r="AU12" s="2">
        <v>120</v>
      </c>
      <c r="AY12" s="69">
        <v>18000</v>
      </c>
      <c r="AZ12" s="69"/>
      <c r="BA12" s="69"/>
      <c r="BB12" s="61"/>
      <c r="BC12" s="61"/>
      <c r="BD12" s="69"/>
      <c r="BE12" s="69"/>
      <c r="BF12" s="69"/>
      <c r="BG12" s="69"/>
      <c r="BH12" s="69">
        <v>18000</v>
      </c>
      <c r="BI12" s="69"/>
      <c r="BT12" s="69"/>
      <c r="BU12" s="69"/>
      <c r="BV12" s="69"/>
      <c r="BW12" s="61"/>
      <c r="BX12" s="61"/>
      <c r="BY12" s="69"/>
      <c r="BZ12" s="69"/>
      <c r="CA12" s="69"/>
      <c r="CB12" s="69"/>
      <c r="CC12" s="69"/>
      <c r="CD12" s="69"/>
      <c r="CO12" s="69"/>
      <c r="CP12" s="69"/>
      <c r="CQ12" s="69"/>
      <c r="CR12" s="61"/>
      <c r="CS12" s="61"/>
      <c r="CT12" s="69"/>
      <c r="CU12" s="69"/>
      <c r="CV12" s="69"/>
      <c r="CW12" s="69"/>
      <c r="CX12" s="69"/>
      <c r="CY12" s="69"/>
      <c r="DJ12" s="69"/>
      <c r="DK12" s="69"/>
      <c r="DL12" s="69"/>
      <c r="DM12" s="61"/>
      <c r="DN12" s="61"/>
      <c r="DO12" s="69"/>
      <c r="DP12" s="69"/>
      <c r="DQ12" s="69"/>
      <c r="DR12" s="69"/>
      <c r="DS12" s="69"/>
      <c r="DT12" s="69"/>
      <c r="EE12" s="69"/>
      <c r="EF12" s="69"/>
      <c r="EG12" s="69"/>
      <c r="EH12" s="61"/>
      <c r="EI12" s="61"/>
      <c r="EJ12" s="69"/>
      <c r="EK12" s="69"/>
      <c r="EL12" s="69"/>
      <c r="EM12" s="69"/>
      <c r="EN12" s="69"/>
      <c r="EO12" s="70" t="s">
        <v>88</v>
      </c>
      <c r="EP12" s="2">
        <v>2</v>
      </c>
      <c r="ER12" s="2">
        <v>3000</v>
      </c>
      <c r="ES12" s="72">
        <v>1</v>
      </c>
      <c r="EV12" s="2">
        <v>120</v>
      </c>
      <c r="EZ12" s="69">
        <v>6000</v>
      </c>
      <c r="FA12" s="69"/>
      <c r="FB12" s="69"/>
      <c r="FC12" s="61"/>
      <c r="FD12" s="61"/>
      <c r="FE12" s="69"/>
      <c r="FF12" s="69"/>
      <c r="FG12" s="69"/>
      <c r="FH12" s="69"/>
      <c r="FI12" s="69">
        <v>6000</v>
      </c>
      <c r="FJ12" s="70" t="s">
        <v>43</v>
      </c>
      <c r="FK12" s="2">
        <v>42</v>
      </c>
      <c r="FM12" s="2">
        <v>3000</v>
      </c>
      <c r="FN12" s="71">
        <v>1</v>
      </c>
      <c r="FQ12" s="2">
        <v>120</v>
      </c>
      <c r="FU12" s="69">
        <v>126000</v>
      </c>
      <c r="FV12" s="69"/>
      <c r="FW12" s="69"/>
      <c r="FX12" s="61"/>
      <c r="FY12" s="61"/>
      <c r="FZ12" s="69"/>
      <c r="GA12" s="69"/>
      <c r="GB12" s="69"/>
      <c r="GC12" s="69"/>
      <c r="GD12" s="69">
        <v>126000</v>
      </c>
      <c r="GE12" s="69"/>
      <c r="GP12" s="69"/>
      <c r="GQ12" s="69"/>
      <c r="GR12" s="69"/>
      <c r="GS12" s="61"/>
      <c r="GT12" s="61"/>
      <c r="GU12" s="69"/>
      <c r="GV12" s="69"/>
      <c r="GW12" s="69"/>
      <c r="GX12" s="69"/>
      <c r="GY12" s="69"/>
      <c r="GZ12" s="69"/>
      <c r="HK12" s="69"/>
      <c r="HL12" s="69"/>
      <c r="HM12" s="69"/>
      <c r="HN12" s="61"/>
      <c r="HO12" s="61"/>
      <c r="HP12" s="69"/>
      <c r="HQ12" s="69"/>
      <c r="HR12" s="69"/>
      <c r="HS12" s="69"/>
      <c r="HT12" s="69"/>
      <c r="HU12" s="69"/>
      <c r="IF12" s="69"/>
      <c r="IG12" s="69"/>
      <c r="IH12" s="69"/>
      <c r="II12" s="61"/>
      <c r="IJ12" s="61"/>
      <c r="IK12" s="69"/>
      <c r="IL12" s="69"/>
      <c r="IM12" s="69"/>
      <c r="IN12" s="69"/>
      <c r="IO12" s="69"/>
      <c r="IP12" s="69"/>
      <c r="JA12" s="69"/>
      <c r="JB12" s="69"/>
      <c r="JC12" s="69"/>
      <c r="JD12" s="61"/>
      <c r="JE12" s="61"/>
      <c r="JF12" s="69"/>
      <c r="JG12" s="69"/>
      <c r="JH12" s="69"/>
      <c r="JI12" s="69"/>
      <c r="JJ12" s="69"/>
      <c r="JK12" s="84">
        <f t="shared" si="4"/>
        <v>0</v>
      </c>
      <c r="JL12" s="85">
        <f t="shared" si="5"/>
        <v>150000</v>
      </c>
      <c r="JM12" s="94">
        <f t="shared" si="6"/>
        <v>0</v>
      </c>
      <c r="JN12" s="85">
        <f t="shared" si="7"/>
        <v>0</v>
      </c>
      <c r="JO12" s="94">
        <f t="shared" si="8"/>
        <v>0</v>
      </c>
      <c r="JP12" s="85">
        <f t="shared" si="9"/>
        <v>0</v>
      </c>
      <c r="JQ12" s="95">
        <f t="shared" si="10"/>
        <v>0</v>
      </c>
      <c r="JR12" s="84">
        <f t="shared" si="11"/>
        <v>0</v>
      </c>
      <c r="JS12" s="96">
        <f t="shared" si="12"/>
        <v>0</v>
      </c>
      <c r="JT12" s="85">
        <f t="shared" si="13"/>
        <v>0</v>
      </c>
      <c r="JU12" s="110">
        <f t="shared" si="14"/>
        <v>0</v>
      </c>
      <c r="JV12" s="111">
        <f t="shared" si="15"/>
        <v>0</v>
      </c>
      <c r="JW12" s="112">
        <f t="shared" si="16"/>
        <v>0</v>
      </c>
      <c r="JX12" s="45">
        <f t="shared" si="17"/>
        <v>0</v>
      </c>
      <c r="JY12" s="61">
        <f t="shared" si="18"/>
        <v>0</v>
      </c>
      <c r="JZ12" s="61">
        <f t="shared" si="19"/>
        <v>0</v>
      </c>
      <c r="KA12" s="61">
        <f t="shared" si="20"/>
        <v>0</v>
      </c>
      <c r="KB12" s="61">
        <f t="shared" si="21"/>
        <v>0</v>
      </c>
      <c r="KC12" s="61">
        <f t="shared" si="22"/>
        <v>0</v>
      </c>
      <c r="KD12" s="61">
        <f t="shared" si="23"/>
        <v>0</v>
      </c>
      <c r="KE12" s="61">
        <f t="shared" si="24"/>
        <v>8</v>
      </c>
      <c r="KF12" s="61">
        <f t="shared" si="25"/>
        <v>42</v>
      </c>
      <c r="KG12" s="117">
        <f t="shared" si="26"/>
        <v>0</v>
      </c>
      <c r="KH12" s="45">
        <f t="shared" si="27"/>
        <v>0</v>
      </c>
      <c r="KI12" s="61">
        <f t="shared" si="28"/>
        <v>0</v>
      </c>
      <c r="KJ12" s="61">
        <f t="shared" si="29"/>
        <v>0</v>
      </c>
      <c r="KK12" s="61">
        <f t="shared" si="30"/>
        <v>0</v>
      </c>
      <c r="KL12" s="61">
        <f t="shared" si="31"/>
        <v>0</v>
      </c>
      <c r="KM12" s="61">
        <f t="shared" si="32"/>
        <v>0</v>
      </c>
      <c r="KN12" s="61">
        <f t="shared" si="33"/>
        <v>0</v>
      </c>
      <c r="KO12" s="61">
        <f t="shared" si="34"/>
        <v>0</v>
      </c>
      <c r="KP12" s="61">
        <f t="shared" si="35"/>
        <v>0</v>
      </c>
      <c r="KQ12" s="117">
        <f t="shared" si="36"/>
        <v>0</v>
      </c>
      <c r="KR12" s="122">
        <f t="shared" si="37"/>
        <v>0</v>
      </c>
      <c r="KS12" s="129">
        <f t="shared" si="38"/>
        <v>50</v>
      </c>
      <c r="KT12" s="129">
        <f t="shared" si="39"/>
        <v>0</v>
      </c>
      <c r="KU12" s="129">
        <f t="shared" si="40"/>
        <v>0</v>
      </c>
      <c r="KV12" s="129">
        <f t="shared" si="41"/>
        <v>0</v>
      </c>
      <c r="KW12" s="130">
        <f t="shared" si="42"/>
        <v>0</v>
      </c>
      <c r="KX12" s="122">
        <f t="shared" si="43"/>
        <v>0</v>
      </c>
      <c r="KY12" s="129">
        <f t="shared" si="44"/>
        <v>0</v>
      </c>
      <c r="KZ12" s="129">
        <f t="shared" si="45"/>
        <v>0</v>
      </c>
      <c r="LA12" s="129">
        <f t="shared" si="46"/>
        <v>0</v>
      </c>
      <c r="LB12" s="129">
        <f t="shared" si="47"/>
        <v>0</v>
      </c>
      <c r="LC12" s="136">
        <f t="shared" si="48"/>
        <v>0</v>
      </c>
      <c r="LD12" s="135"/>
    </row>
    <row r="13" s="2" customFormat="1" customHeight="1" spans="1:316">
      <c r="A13" s="13" t="s">
        <v>105</v>
      </c>
      <c r="B13" s="14">
        <v>12011020200186</v>
      </c>
      <c r="C13" s="21" t="s">
        <v>103</v>
      </c>
      <c r="D13" s="22" t="s">
        <v>97</v>
      </c>
      <c r="E13" s="23" t="s">
        <v>76</v>
      </c>
      <c r="F13" s="24" t="s">
        <v>85</v>
      </c>
      <c r="G13" s="25" t="s">
        <v>98</v>
      </c>
      <c r="H13" s="20">
        <v>49</v>
      </c>
      <c r="I13" s="40">
        <v>1</v>
      </c>
      <c r="J13" s="41">
        <v>44092</v>
      </c>
      <c r="K13" s="41">
        <v>44115</v>
      </c>
      <c r="L13" s="42">
        <v>120</v>
      </c>
      <c r="M13" s="46" t="s">
        <v>104</v>
      </c>
      <c r="N13" s="47"/>
      <c r="O13" s="47">
        <v>49</v>
      </c>
      <c r="P13" s="45"/>
      <c r="Q13" s="59">
        <f t="shared" si="0"/>
        <v>35280</v>
      </c>
      <c r="R13" s="60"/>
      <c r="S13" s="60"/>
      <c r="T13" s="61">
        <f t="shared" si="1"/>
        <v>49</v>
      </c>
      <c r="U13" s="61">
        <f t="shared" si="2"/>
        <v>0</v>
      </c>
      <c r="V13" s="61">
        <v>3000</v>
      </c>
      <c r="W13" s="62">
        <v>1</v>
      </c>
      <c r="X13" s="61"/>
      <c r="Y13" s="61"/>
      <c r="Z13" s="61">
        <v>120</v>
      </c>
      <c r="AA13" s="61"/>
      <c r="AB13" s="61"/>
      <c r="AC13" s="61"/>
      <c r="AD13" s="61">
        <f t="shared" ref="AD13:AM13" si="57">AY13+BT13+CO13+DJ13+EE13+EZ13+FU13+GP13+HK13+IF13+JA13</f>
        <v>147000</v>
      </c>
      <c r="AE13" s="61">
        <f t="shared" si="57"/>
        <v>0</v>
      </c>
      <c r="AF13" s="61">
        <f t="shared" si="57"/>
        <v>0</v>
      </c>
      <c r="AG13" s="61">
        <f t="shared" si="57"/>
        <v>0</v>
      </c>
      <c r="AH13" s="61">
        <f t="shared" si="57"/>
        <v>0</v>
      </c>
      <c r="AI13" s="61">
        <f t="shared" si="57"/>
        <v>0</v>
      </c>
      <c r="AJ13" s="61">
        <f t="shared" si="57"/>
        <v>0</v>
      </c>
      <c r="AK13" s="61">
        <f t="shared" si="57"/>
        <v>0</v>
      </c>
      <c r="AL13" s="61">
        <f t="shared" si="57"/>
        <v>0</v>
      </c>
      <c r="AM13" s="61">
        <f t="shared" si="57"/>
        <v>147000</v>
      </c>
      <c r="AN13" s="70" t="s">
        <v>37</v>
      </c>
      <c r="AO13" s="2">
        <v>5</v>
      </c>
      <c r="AQ13" s="2">
        <v>3000</v>
      </c>
      <c r="AR13" s="72">
        <v>1</v>
      </c>
      <c r="AU13" s="2">
        <v>120</v>
      </c>
      <c r="AY13" s="69">
        <v>15000</v>
      </c>
      <c r="AZ13" s="69"/>
      <c r="BA13" s="69"/>
      <c r="BB13" s="61"/>
      <c r="BC13" s="61"/>
      <c r="BD13" s="69"/>
      <c r="BE13" s="69"/>
      <c r="BF13" s="69"/>
      <c r="BG13" s="69"/>
      <c r="BH13" s="69">
        <v>15000</v>
      </c>
      <c r="BI13" s="69"/>
      <c r="BT13" s="69"/>
      <c r="BU13" s="69"/>
      <c r="BV13" s="69"/>
      <c r="BW13" s="61"/>
      <c r="BX13" s="61"/>
      <c r="BY13" s="69"/>
      <c r="BZ13" s="69"/>
      <c r="CA13" s="69"/>
      <c r="CB13" s="69"/>
      <c r="CC13" s="69"/>
      <c r="CD13" s="69"/>
      <c r="CO13" s="69"/>
      <c r="CP13" s="69"/>
      <c r="CQ13" s="69"/>
      <c r="CR13" s="61"/>
      <c r="CS13" s="61"/>
      <c r="CT13" s="69"/>
      <c r="CU13" s="69"/>
      <c r="CV13" s="69"/>
      <c r="CW13" s="69"/>
      <c r="CX13" s="69"/>
      <c r="CY13" s="69"/>
      <c r="DJ13" s="69"/>
      <c r="DK13" s="69"/>
      <c r="DL13" s="69"/>
      <c r="DM13" s="61"/>
      <c r="DN13" s="61"/>
      <c r="DO13" s="69"/>
      <c r="DP13" s="69"/>
      <c r="DQ13" s="69"/>
      <c r="DR13" s="69"/>
      <c r="DS13" s="69"/>
      <c r="DT13" s="69"/>
      <c r="EE13" s="69"/>
      <c r="EF13" s="69"/>
      <c r="EG13" s="69"/>
      <c r="EH13" s="61"/>
      <c r="EI13" s="61"/>
      <c r="EJ13" s="69"/>
      <c r="EK13" s="69"/>
      <c r="EL13" s="69"/>
      <c r="EM13" s="69"/>
      <c r="EN13" s="69"/>
      <c r="EO13" s="70"/>
      <c r="ES13" s="72"/>
      <c r="EZ13" s="69"/>
      <c r="FA13" s="69"/>
      <c r="FB13" s="69"/>
      <c r="FC13" s="61"/>
      <c r="FD13" s="61"/>
      <c r="FE13" s="69"/>
      <c r="FF13" s="69"/>
      <c r="FG13" s="69"/>
      <c r="FH13" s="69"/>
      <c r="FI13" s="69"/>
      <c r="FJ13" s="70" t="s">
        <v>43</v>
      </c>
      <c r="FK13" s="2">
        <v>44</v>
      </c>
      <c r="FM13" s="2">
        <v>3000</v>
      </c>
      <c r="FN13" s="71">
        <v>1</v>
      </c>
      <c r="FQ13" s="2">
        <v>120</v>
      </c>
      <c r="FU13" s="69">
        <v>132000</v>
      </c>
      <c r="FV13" s="69"/>
      <c r="FW13" s="69"/>
      <c r="FX13" s="61"/>
      <c r="FY13" s="61"/>
      <c r="FZ13" s="69"/>
      <c r="GA13" s="69"/>
      <c r="GB13" s="69"/>
      <c r="GC13" s="69"/>
      <c r="GD13" s="69">
        <v>132000</v>
      </c>
      <c r="GE13" s="69"/>
      <c r="GP13" s="69"/>
      <c r="GQ13" s="69"/>
      <c r="GR13" s="69"/>
      <c r="GS13" s="61"/>
      <c r="GT13" s="61"/>
      <c r="GU13" s="69"/>
      <c r="GV13" s="69"/>
      <c r="GW13" s="69"/>
      <c r="GX13" s="69"/>
      <c r="GY13" s="69"/>
      <c r="GZ13" s="69"/>
      <c r="HK13" s="69"/>
      <c r="HL13" s="69"/>
      <c r="HM13" s="69"/>
      <c r="HN13" s="61"/>
      <c r="HO13" s="61"/>
      <c r="HP13" s="69"/>
      <c r="HQ13" s="69"/>
      <c r="HR13" s="69"/>
      <c r="HS13" s="69"/>
      <c r="HT13" s="69"/>
      <c r="HU13" s="69"/>
      <c r="IF13" s="69"/>
      <c r="IG13" s="69"/>
      <c r="IH13" s="69"/>
      <c r="II13" s="61"/>
      <c r="IJ13" s="61"/>
      <c r="IK13" s="69"/>
      <c r="IL13" s="69"/>
      <c r="IM13" s="69"/>
      <c r="IN13" s="69"/>
      <c r="IO13" s="69"/>
      <c r="IP13" s="69"/>
      <c r="JA13" s="69"/>
      <c r="JB13" s="69"/>
      <c r="JC13" s="69"/>
      <c r="JD13" s="61"/>
      <c r="JE13" s="61"/>
      <c r="JF13" s="69"/>
      <c r="JG13" s="69"/>
      <c r="JH13" s="69"/>
      <c r="JI13" s="69"/>
      <c r="JJ13" s="69"/>
      <c r="JK13" s="84">
        <f t="shared" si="4"/>
        <v>0</v>
      </c>
      <c r="JL13" s="85">
        <f t="shared" si="5"/>
        <v>147000</v>
      </c>
      <c r="JM13" s="94">
        <f t="shared" si="6"/>
        <v>0</v>
      </c>
      <c r="JN13" s="85">
        <f t="shared" si="7"/>
        <v>0</v>
      </c>
      <c r="JO13" s="94">
        <f t="shared" si="8"/>
        <v>0</v>
      </c>
      <c r="JP13" s="85">
        <f t="shared" si="9"/>
        <v>0</v>
      </c>
      <c r="JQ13" s="95">
        <f t="shared" si="10"/>
        <v>0</v>
      </c>
      <c r="JR13" s="84">
        <f t="shared" si="11"/>
        <v>0</v>
      </c>
      <c r="JS13" s="96">
        <f t="shared" si="12"/>
        <v>0</v>
      </c>
      <c r="JT13" s="85">
        <f t="shared" si="13"/>
        <v>0</v>
      </c>
      <c r="JU13" s="110">
        <f t="shared" si="14"/>
        <v>0</v>
      </c>
      <c r="JV13" s="111">
        <f t="shared" si="15"/>
        <v>0</v>
      </c>
      <c r="JW13" s="112">
        <f t="shared" si="16"/>
        <v>0</v>
      </c>
      <c r="JX13" s="45">
        <f t="shared" si="17"/>
        <v>0</v>
      </c>
      <c r="JY13" s="61">
        <f t="shared" si="18"/>
        <v>0</v>
      </c>
      <c r="JZ13" s="61">
        <f t="shared" si="19"/>
        <v>0</v>
      </c>
      <c r="KA13" s="61">
        <f t="shared" si="20"/>
        <v>0</v>
      </c>
      <c r="KB13" s="61">
        <f t="shared" si="21"/>
        <v>0</v>
      </c>
      <c r="KC13" s="61">
        <f t="shared" si="22"/>
        <v>0</v>
      </c>
      <c r="KD13" s="61">
        <f t="shared" si="23"/>
        <v>0</v>
      </c>
      <c r="KE13" s="61">
        <f t="shared" si="24"/>
        <v>5</v>
      </c>
      <c r="KF13" s="61">
        <f t="shared" si="25"/>
        <v>44</v>
      </c>
      <c r="KG13" s="117">
        <f t="shared" si="26"/>
        <v>0</v>
      </c>
      <c r="KH13" s="45">
        <f t="shared" si="27"/>
        <v>0</v>
      </c>
      <c r="KI13" s="61">
        <f t="shared" si="28"/>
        <v>0</v>
      </c>
      <c r="KJ13" s="61">
        <f t="shared" si="29"/>
        <v>0</v>
      </c>
      <c r="KK13" s="61">
        <f t="shared" si="30"/>
        <v>0</v>
      </c>
      <c r="KL13" s="61">
        <f t="shared" si="31"/>
        <v>0</v>
      </c>
      <c r="KM13" s="61">
        <f t="shared" si="32"/>
        <v>0</v>
      </c>
      <c r="KN13" s="61">
        <f t="shared" si="33"/>
        <v>0</v>
      </c>
      <c r="KO13" s="61">
        <f t="shared" si="34"/>
        <v>0</v>
      </c>
      <c r="KP13" s="61">
        <f t="shared" si="35"/>
        <v>0</v>
      </c>
      <c r="KQ13" s="117">
        <f t="shared" si="36"/>
        <v>0</v>
      </c>
      <c r="KR13" s="122">
        <f t="shared" si="37"/>
        <v>0</v>
      </c>
      <c r="KS13" s="129">
        <f t="shared" si="38"/>
        <v>49</v>
      </c>
      <c r="KT13" s="129">
        <f t="shared" si="39"/>
        <v>0</v>
      </c>
      <c r="KU13" s="129">
        <f t="shared" si="40"/>
        <v>0</v>
      </c>
      <c r="KV13" s="129">
        <f t="shared" si="41"/>
        <v>0</v>
      </c>
      <c r="KW13" s="130">
        <f t="shared" si="42"/>
        <v>0</v>
      </c>
      <c r="KX13" s="122">
        <f t="shared" si="43"/>
        <v>0</v>
      </c>
      <c r="KY13" s="129">
        <f t="shared" si="44"/>
        <v>0</v>
      </c>
      <c r="KZ13" s="129">
        <f t="shared" si="45"/>
        <v>0</v>
      </c>
      <c r="LA13" s="129">
        <f t="shared" si="46"/>
        <v>0</v>
      </c>
      <c r="LB13" s="129">
        <f t="shared" si="47"/>
        <v>0</v>
      </c>
      <c r="LC13" s="136">
        <f t="shared" si="48"/>
        <v>0</v>
      </c>
      <c r="LD13" s="135"/>
    </row>
    <row r="14" s="2" customFormat="1" customHeight="1" spans="1:316">
      <c r="A14" s="13" t="s">
        <v>106</v>
      </c>
      <c r="B14" s="14">
        <v>12011020200373</v>
      </c>
      <c r="C14" s="21" t="s">
        <v>103</v>
      </c>
      <c r="D14" s="22" t="s">
        <v>107</v>
      </c>
      <c r="E14" s="23" t="s">
        <v>75</v>
      </c>
      <c r="F14" s="24" t="s">
        <v>85</v>
      </c>
      <c r="G14" s="19" t="s">
        <v>86</v>
      </c>
      <c r="H14" s="20">
        <v>48</v>
      </c>
      <c r="I14" s="40">
        <v>1</v>
      </c>
      <c r="J14" s="41">
        <v>44169</v>
      </c>
      <c r="K14" s="41">
        <v>44185</v>
      </c>
      <c r="L14" s="42">
        <v>120</v>
      </c>
      <c r="M14" s="46" t="s">
        <v>104</v>
      </c>
      <c r="N14" s="47"/>
      <c r="O14" s="47">
        <v>48</v>
      </c>
      <c r="P14" s="45"/>
      <c r="Q14" s="59">
        <f t="shared" si="0"/>
        <v>33840</v>
      </c>
      <c r="R14" s="60"/>
      <c r="S14" s="60"/>
      <c r="T14" s="61">
        <f t="shared" si="1"/>
        <v>47</v>
      </c>
      <c r="U14" s="61">
        <f t="shared" si="2"/>
        <v>0</v>
      </c>
      <c r="V14" s="61">
        <v>2100</v>
      </c>
      <c r="W14" s="62">
        <v>0.9</v>
      </c>
      <c r="X14" s="61"/>
      <c r="Y14" s="61"/>
      <c r="Z14" s="61">
        <v>120</v>
      </c>
      <c r="AA14" s="61"/>
      <c r="AB14" s="61"/>
      <c r="AC14" s="61"/>
      <c r="AD14" s="61">
        <f t="shared" ref="AD14:AM14" si="58">AY14+BT14+CO14+DJ14+EE14+EZ14+FU14+GP14+HK14+IF14+JA14</f>
        <v>88830</v>
      </c>
      <c r="AE14" s="61">
        <f t="shared" si="58"/>
        <v>0</v>
      </c>
      <c r="AF14" s="61">
        <f t="shared" si="58"/>
        <v>0</v>
      </c>
      <c r="AG14" s="61">
        <f t="shared" si="58"/>
        <v>0</v>
      </c>
      <c r="AH14" s="61">
        <f t="shared" si="58"/>
        <v>0</v>
      </c>
      <c r="AI14" s="61">
        <f t="shared" si="58"/>
        <v>0</v>
      </c>
      <c r="AJ14" s="61">
        <f t="shared" si="58"/>
        <v>0</v>
      </c>
      <c r="AK14" s="61">
        <f t="shared" si="58"/>
        <v>0</v>
      </c>
      <c r="AL14" s="61">
        <f t="shared" si="58"/>
        <v>0</v>
      </c>
      <c r="AM14" s="61">
        <f t="shared" si="58"/>
        <v>88830</v>
      </c>
      <c r="AN14" s="70" t="s">
        <v>37</v>
      </c>
      <c r="AO14" s="2">
        <v>9</v>
      </c>
      <c r="AQ14" s="2">
        <v>2100</v>
      </c>
      <c r="AR14" s="72">
        <v>0.9</v>
      </c>
      <c r="AU14" s="2">
        <v>120</v>
      </c>
      <c r="AY14" s="69">
        <v>17010</v>
      </c>
      <c r="AZ14" s="69"/>
      <c r="BA14" s="69"/>
      <c r="BB14" s="61"/>
      <c r="BC14" s="61"/>
      <c r="BD14" s="69"/>
      <c r="BE14" s="69"/>
      <c r="BF14" s="69"/>
      <c r="BG14" s="69"/>
      <c r="BH14" s="69">
        <v>17010</v>
      </c>
      <c r="BI14" s="69"/>
      <c r="BT14" s="69"/>
      <c r="BU14" s="69"/>
      <c r="BV14" s="69"/>
      <c r="BW14" s="61"/>
      <c r="BX14" s="61"/>
      <c r="BY14" s="69"/>
      <c r="BZ14" s="69"/>
      <c r="CA14" s="69"/>
      <c r="CB14" s="69"/>
      <c r="CC14" s="69"/>
      <c r="CD14" s="69"/>
      <c r="CO14" s="69"/>
      <c r="CP14" s="69"/>
      <c r="CQ14" s="69"/>
      <c r="CR14" s="61"/>
      <c r="CS14" s="61"/>
      <c r="CT14" s="69"/>
      <c r="CU14" s="69"/>
      <c r="CV14" s="69"/>
      <c r="CW14" s="69"/>
      <c r="CX14" s="69"/>
      <c r="CY14" s="69"/>
      <c r="DJ14" s="69"/>
      <c r="DK14" s="69"/>
      <c r="DL14" s="69"/>
      <c r="DM14" s="61"/>
      <c r="DN14" s="61"/>
      <c r="DO14" s="69"/>
      <c r="DP14" s="69"/>
      <c r="DQ14" s="69"/>
      <c r="DR14" s="69"/>
      <c r="DS14" s="69"/>
      <c r="DT14" s="69"/>
      <c r="EE14" s="69"/>
      <c r="EF14" s="69"/>
      <c r="EG14" s="69"/>
      <c r="EH14" s="61"/>
      <c r="EI14" s="61"/>
      <c r="EJ14" s="69"/>
      <c r="EK14" s="69"/>
      <c r="EL14" s="69"/>
      <c r="EM14" s="69"/>
      <c r="EN14" s="69"/>
      <c r="EO14" s="70" t="s">
        <v>88</v>
      </c>
      <c r="EP14" s="2">
        <v>1</v>
      </c>
      <c r="ER14" s="2">
        <v>2100</v>
      </c>
      <c r="ES14" s="72">
        <v>0.9</v>
      </c>
      <c r="EV14" s="2">
        <v>120</v>
      </c>
      <c r="EZ14" s="69">
        <v>1890</v>
      </c>
      <c r="FA14" s="69"/>
      <c r="FB14" s="69"/>
      <c r="FC14" s="61"/>
      <c r="FD14" s="61"/>
      <c r="FE14" s="69"/>
      <c r="FF14" s="69"/>
      <c r="FG14" s="69"/>
      <c r="FH14" s="69"/>
      <c r="FI14" s="69">
        <v>1890</v>
      </c>
      <c r="FJ14" s="70" t="s">
        <v>43</v>
      </c>
      <c r="FK14" s="2">
        <v>37</v>
      </c>
      <c r="FM14" s="2">
        <v>2100</v>
      </c>
      <c r="FN14" s="71">
        <v>0.9</v>
      </c>
      <c r="FQ14" s="2">
        <v>120</v>
      </c>
      <c r="FU14" s="69">
        <v>69930</v>
      </c>
      <c r="FV14" s="69"/>
      <c r="FW14" s="69"/>
      <c r="FX14" s="61"/>
      <c r="FY14" s="61"/>
      <c r="FZ14" s="69"/>
      <c r="GA14" s="69"/>
      <c r="GB14" s="69"/>
      <c r="GC14" s="69"/>
      <c r="GD14" s="69">
        <v>69930</v>
      </c>
      <c r="GE14" s="69"/>
      <c r="GP14" s="69"/>
      <c r="GQ14" s="69"/>
      <c r="GR14" s="69"/>
      <c r="GS14" s="61"/>
      <c r="GT14" s="61"/>
      <c r="GU14" s="69"/>
      <c r="GV14" s="69"/>
      <c r="GW14" s="69"/>
      <c r="GX14" s="69"/>
      <c r="GY14" s="69"/>
      <c r="GZ14" s="69"/>
      <c r="HK14" s="69"/>
      <c r="HL14" s="69"/>
      <c r="HM14" s="69"/>
      <c r="HN14" s="61"/>
      <c r="HO14" s="61"/>
      <c r="HP14" s="69"/>
      <c r="HQ14" s="69"/>
      <c r="HR14" s="69"/>
      <c r="HS14" s="69"/>
      <c r="HT14" s="69"/>
      <c r="HU14" s="69"/>
      <c r="IF14" s="69"/>
      <c r="IG14" s="69"/>
      <c r="IH14" s="69"/>
      <c r="II14" s="61"/>
      <c r="IJ14" s="61"/>
      <c r="IK14" s="69"/>
      <c r="IL14" s="69"/>
      <c r="IM14" s="69"/>
      <c r="IN14" s="69"/>
      <c r="IO14" s="69"/>
      <c r="IP14" s="69"/>
      <c r="JA14" s="69"/>
      <c r="JB14" s="69"/>
      <c r="JC14" s="69"/>
      <c r="JD14" s="61"/>
      <c r="JE14" s="61"/>
      <c r="JF14" s="69"/>
      <c r="JG14" s="69"/>
      <c r="JH14" s="69"/>
      <c r="JI14" s="69"/>
      <c r="JJ14" s="69"/>
      <c r="JK14" s="84">
        <f t="shared" si="4"/>
        <v>0</v>
      </c>
      <c r="JL14" s="85">
        <f t="shared" si="5"/>
        <v>88830</v>
      </c>
      <c r="JM14" s="94">
        <f t="shared" si="6"/>
        <v>0</v>
      </c>
      <c r="JN14" s="85">
        <f t="shared" si="7"/>
        <v>0</v>
      </c>
      <c r="JO14" s="94">
        <f t="shared" si="8"/>
        <v>0</v>
      </c>
      <c r="JP14" s="85">
        <f t="shared" si="9"/>
        <v>0</v>
      </c>
      <c r="JQ14" s="95">
        <f t="shared" si="10"/>
        <v>0</v>
      </c>
      <c r="JR14" s="84">
        <f t="shared" si="11"/>
        <v>0</v>
      </c>
      <c r="JS14" s="96">
        <f t="shared" si="12"/>
        <v>0</v>
      </c>
      <c r="JT14" s="85">
        <f t="shared" si="13"/>
        <v>0</v>
      </c>
      <c r="JU14" s="110">
        <f t="shared" si="14"/>
        <v>0</v>
      </c>
      <c r="JV14" s="111">
        <f t="shared" si="15"/>
        <v>0</v>
      </c>
      <c r="JW14" s="112">
        <f t="shared" si="16"/>
        <v>0</v>
      </c>
      <c r="JX14" s="45">
        <f t="shared" si="17"/>
        <v>0</v>
      </c>
      <c r="JY14" s="61">
        <f t="shared" si="18"/>
        <v>0</v>
      </c>
      <c r="JZ14" s="61">
        <f t="shared" si="19"/>
        <v>0</v>
      </c>
      <c r="KA14" s="61">
        <f t="shared" si="20"/>
        <v>0</v>
      </c>
      <c r="KB14" s="61">
        <f t="shared" si="21"/>
        <v>0</v>
      </c>
      <c r="KC14" s="61">
        <f t="shared" si="22"/>
        <v>0</v>
      </c>
      <c r="KD14" s="61">
        <f t="shared" si="23"/>
        <v>0</v>
      </c>
      <c r="KE14" s="61">
        <f t="shared" si="24"/>
        <v>10</v>
      </c>
      <c r="KF14" s="61">
        <f t="shared" si="25"/>
        <v>37</v>
      </c>
      <c r="KG14" s="117">
        <f t="shared" si="26"/>
        <v>0</v>
      </c>
      <c r="KH14" s="45">
        <f t="shared" si="27"/>
        <v>0</v>
      </c>
      <c r="KI14" s="61">
        <f t="shared" si="28"/>
        <v>0</v>
      </c>
      <c r="KJ14" s="61">
        <f t="shared" si="29"/>
        <v>0</v>
      </c>
      <c r="KK14" s="61">
        <f t="shared" si="30"/>
        <v>0</v>
      </c>
      <c r="KL14" s="61">
        <f t="shared" si="31"/>
        <v>0</v>
      </c>
      <c r="KM14" s="61">
        <f t="shared" si="32"/>
        <v>0</v>
      </c>
      <c r="KN14" s="61">
        <f t="shared" si="33"/>
        <v>0</v>
      </c>
      <c r="KO14" s="61">
        <f t="shared" si="34"/>
        <v>0</v>
      </c>
      <c r="KP14" s="61">
        <f t="shared" si="35"/>
        <v>0</v>
      </c>
      <c r="KQ14" s="117">
        <f t="shared" si="36"/>
        <v>0</v>
      </c>
      <c r="KR14" s="122">
        <f t="shared" si="37"/>
        <v>47</v>
      </c>
      <c r="KS14" s="129">
        <f t="shared" si="38"/>
        <v>0</v>
      </c>
      <c r="KT14" s="129">
        <f t="shared" si="39"/>
        <v>0</v>
      </c>
      <c r="KU14" s="129">
        <f t="shared" si="40"/>
        <v>0</v>
      </c>
      <c r="KV14" s="129">
        <f t="shared" si="41"/>
        <v>0</v>
      </c>
      <c r="KW14" s="130">
        <f t="shared" si="42"/>
        <v>0</v>
      </c>
      <c r="KX14" s="122">
        <f t="shared" si="43"/>
        <v>0</v>
      </c>
      <c r="KY14" s="129">
        <f t="shared" si="44"/>
        <v>0</v>
      </c>
      <c r="KZ14" s="129">
        <f t="shared" si="45"/>
        <v>0</v>
      </c>
      <c r="LA14" s="129">
        <f t="shared" si="46"/>
        <v>0</v>
      </c>
      <c r="LB14" s="129">
        <f t="shared" si="47"/>
        <v>0</v>
      </c>
      <c r="LC14" s="136">
        <f t="shared" si="48"/>
        <v>0</v>
      </c>
      <c r="LD14" s="135"/>
    </row>
    <row r="15" s="2" customFormat="1" customHeight="1" spans="1:316">
      <c r="A15" s="13" t="s">
        <v>108</v>
      </c>
      <c r="B15" s="14">
        <v>12011020200379</v>
      </c>
      <c r="C15" s="21" t="s">
        <v>103</v>
      </c>
      <c r="D15" s="22" t="s">
        <v>97</v>
      </c>
      <c r="E15" s="23" t="s">
        <v>76</v>
      </c>
      <c r="F15" s="24" t="s">
        <v>85</v>
      </c>
      <c r="G15" s="25" t="s">
        <v>98</v>
      </c>
      <c r="H15" s="20">
        <v>49</v>
      </c>
      <c r="I15" s="40">
        <v>1</v>
      </c>
      <c r="J15" s="41">
        <v>44178</v>
      </c>
      <c r="K15" s="41">
        <v>44194</v>
      </c>
      <c r="L15" s="42">
        <v>120</v>
      </c>
      <c r="M15" s="46" t="s">
        <v>104</v>
      </c>
      <c r="N15" s="47"/>
      <c r="O15" s="47">
        <v>49</v>
      </c>
      <c r="P15" s="45"/>
      <c r="Q15" s="59">
        <f t="shared" si="0"/>
        <v>35280</v>
      </c>
      <c r="R15" s="60"/>
      <c r="S15" s="60"/>
      <c r="T15" s="61">
        <f t="shared" si="1"/>
        <v>49</v>
      </c>
      <c r="U15" s="61">
        <f t="shared" si="2"/>
        <v>0</v>
      </c>
      <c r="V15" s="61">
        <v>3000</v>
      </c>
      <c r="W15" s="62">
        <v>1</v>
      </c>
      <c r="X15" s="61"/>
      <c r="Y15" s="61"/>
      <c r="Z15" s="61">
        <v>120</v>
      </c>
      <c r="AA15" s="61"/>
      <c r="AB15" s="61"/>
      <c r="AC15" s="61"/>
      <c r="AD15" s="61">
        <f t="shared" ref="AD15:AM15" si="59">AY15+BT15+CO15+DJ15+EE15+EZ15+FU15+GP15+HK15+IF15+JA15</f>
        <v>147000</v>
      </c>
      <c r="AE15" s="61">
        <f t="shared" si="59"/>
        <v>0</v>
      </c>
      <c r="AF15" s="61">
        <f t="shared" si="59"/>
        <v>0</v>
      </c>
      <c r="AG15" s="61">
        <f t="shared" si="59"/>
        <v>0</v>
      </c>
      <c r="AH15" s="61">
        <f t="shared" si="59"/>
        <v>0</v>
      </c>
      <c r="AI15" s="61">
        <f t="shared" si="59"/>
        <v>0</v>
      </c>
      <c r="AJ15" s="61">
        <f t="shared" si="59"/>
        <v>0</v>
      </c>
      <c r="AK15" s="61">
        <f t="shared" si="59"/>
        <v>0</v>
      </c>
      <c r="AL15" s="61">
        <f t="shared" si="59"/>
        <v>0</v>
      </c>
      <c r="AM15" s="61">
        <f t="shared" si="59"/>
        <v>147000</v>
      </c>
      <c r="AN15" s="70" t="s">
        <v>37</v>
      </c>
      <c r="AO15" s="2">
        <v>8</v>
      </c>
      <c r="AQ15" s="2">
        <v>3000</v>
      </c>
      <c r="AR15" s="72">
        <v>1</v>
      </c>
      <c r="AU15" s="2">
        <v>120</v>
      </c>
      <c r="AY15" s="69">
        <v>24000</v>
      </c>
      <c r="AZ15" s="69"/>
      <c r="BA15" s="69"/>
      <c r="BB15" s="61"/>
      <c r="BC15" s="61"/>
      <c r="BD15" s="69"/>
      <c r="BE15" s="69"/>
      <c r="BF15" s="69"/>
      <c r="BG15" s="69"/>
      <c r="BH15" s="69">
        <v>24000</v>
      </c>
      <c r="BI15" s="69"/>
      <c r="BT15" s="69"/>
      <c r="BU15" s="69"/>
      <c r="BV15" s="69"/>
      <c r="BW15" s="61"/>
      <c r="BX15" s="61"/>
      <c r="BY15" s="69"/>
      <c r="BZ15" s="69"/>
      <c r="CA15" s="69"/>
      <c r="CB15" s="69"/>
      <c r="CC15" s="69"/>
      <c r="CD15" s="69"/>
      <c r="CO15" s="69"/>
      <c r="CP15" s="69"/>
      <c r="CQ15" s="69"/>
      <c r="CR15" s="61"/>
      <c r="CS15" s="61"/>
      <c r="CT15" s="69"/>
      <c r="CU15" s="69"/>
      <c r="CV15" s="69"/>
      <c r="CW15" s="69"/>
      <c r="CX15" s="69"/>
      <c r="CY15" s="69"/>
      <c r="DJ15" s="69"/>
      <c r="DK15" s="69"/>
      <c r="DL15" s="69"/>
      <c r="DM15" s="61"/>
      <c r="DN15" s="61"/>
      <c r="DO15" s="69"/>
      <c r="DP15" s="69"/>
      <c r="DQ15" s="69"/>
      <c r="DR15" s="69"/>
      <c r="DS15" s="69"/>
      <c r="DT15" s="69"/>
      <c r="EE15" s="69"/>
      <c r="EF15" s="69"/>
      <c r="EG15" s="69"/>
      <c r="EH15" s="61"/>
      <c r="EI15" s="61"/>
      <c r="EJ15" s="69"/>
      <c r="EK15" s="69"/>
      <c r="EL15" s="69"/>
      <c r="EM15" s="69"/>
      <c r="EN15" s="69"/>
      <c r="EO15" s="70" t="s">
        <v>88</v>
      </c>
      <c r="EP15" s="2">
        <v>1</v>
      </c>
      <c r="ER15" s="2">
        <v>3000</v>
      </c>
      <c r="ES15" s="72">
        <v>1</v>
      </c>
      <c r="EV15" s="2">
        <v>120</v>
      </c>
      <c r="EZ15" s="69">
        <v>3000</v>
      </c>
      <c r="FA15" s="69"/>
      <c r="FB15" s="69"/>
      <c r="FC15" s="61"/>
      <c r="FD15" s="61"/>
      <c r="FE15" s="69"/>
      <c r="FF15" s="69"/>
      <c r="FG15" s="69"/>
      <c r="FH15" s="69"/>
      <c r="FI15" s="69">
        <v>3000</v>
      </c>
      <c r="FJ15" s="70" t="s">
        <v>43</v>
      </c>
      <c r="FK15" s="2">
        <v>40</v>
      </c>
      <c r="FM15" s="2">
        <v>3000</v>
      </c>
      <c r="FN15" s="71">
        <v>1</v>
      </c>
      <c r="FQ15" s="2">
        <v>120</v>
      </c>
      <c r="FU15" s="69">
        <v>120000</v>
      </c>
      <c r="FV15" s="69"/>
      <c r="FW15" s="69"/>
      <c r="FX15" s="61"/>
      <c r="FY15" s="61"/>
      <c r="FZ15" s="69"/>
      <c r="GA15" s="69"/>
      <c r="GB15" s="69"/>
      <c r="GC15" s="69"/>
      <c r="GD15" s="69">
        <v>120000</v>
      </c>
      <c r="GE15" s="69"/>
      <c r="GP15" s="69"/>
      <c r="GQ15" s="69"/>
      <c r="GR15" s="69"/>
      <c r="GS15" s="61"/>
      <c r="GT15" s="61"/>
      <c r="GU15" s="69"/>
      <c r="GV15" s="69"/>
      <c r="GW15" s="69"/>
      <c r="GX15" s="69"/>
      <c r="GY15" s="69"/>
      <c r="GZ15" s="69"/>
      <c r="HK15" s="69"/>
      <c r="HL15" s="69"/>
      <c r="HM15" s="69"/>
      <c r="HN15" s="61"/>
      <c r="HO15" s="61"/>
      <c r="HP15" s="69"/>
      <c r="HQ15" s="69"/>
      <c r="HR15" s="69"/>
      <c r="HS15" s="69"/>
      <c r="HT15" s="69"/>
      <c r="HU15" s="69"/>
      <c r="IF15" s="69"/>
      <c r="IG15" s="69"/>
      <c r="IH15" s="69"/>
      <c r="II15" s="61"/>
      <c r="IJ15" s="61"/>
      <c r="IK15" s="69"/>
      <c r="IL15" s="69"/>
      <c r="IM15" s="69"/>
      <c r="IN15" s="69"/>
      <c r="IO15" s="69"/>
      <c r="IP15" s="69"/>
      <c r="JA15" s="69"/>
      <c r="JB15" s="69"/>
      <c r="JC15" s="69"/>
      <c r="JD15" s="61"/>
      <c r="JE15" s="61"/>
      <c r="JF15" s="69"/>
      <c r="JG15" s="69"/>
      <c r="JH15" s="69"/>
      <c r="JI15" s="69"/>
      <c r="JJ15" s="69"/>
      <c r="JK15" s="84">
        <f t="shared" si="4"/>
        <v>0</v>
      </c>
      <c r="JL15" s="85">
        <f t="shared" si="5"/>
        <v>147000</v>
      </c>
      <c r="JM15" s="94">
        <f t="shared" si="6"/>
        <v>0</v>
      </c>
      <c r="JN15" s="85">
        <f t="shared" si="7"/>
        <v>0</v>
      </c>
      <c r="JO15" s="94">
        <f t="shared" si="8"/>
        <v>0</v>
      </c>
      <c r="JP15" s="85">
        <f t="shared" si="9"/>
        <v>0</v>
      </c>
      <c r="JQ15" s="95">
        <f t="shared" si="10"/>
        <v>0</v>
      </c>
      <c r="JR15" s="84">
        <f t="shared" si="11"/>
        <v>0</v>
      </c>
      <c r="JS15" s="96">
        <f t="shared" si="12"/>
        <v>0</v>
      </c>
      <c r="JT15" s="85">
        <f t="shared" si="13"/>
        <v>0</v>
      </c>
      <c r="JU15" s="110">
        <f t="shared" si="14"/>
        <v>0</v>
      </c>
      <c r="JV15" s="111">
        <f t="shared" si="15"/>
        <v>0</v>
      </c>
      <c r="JW15" s="112">
        <f t="shared" si="16"/>
        <v>0</v>
      </c>
      <c r="JX15" s="45">
        <f t="shared" si="17"/>
        <v>0</v>
      </c>
      <c r="JY15" s="61">
        <f t="shared" si="18"/>
        <v>0</v>
      </c>
      <c r="JZ15" s="61">
        <f t="shared" si="19"/>
        <v>0</v>
      </c>
      <c r="KA15" s="61">
        <f t="shared" si="20"/>
        <v>0</v>
      </c>
      <c r="KB15" s="61">
        <f t="shared" si="21"/>
        <v>0</v>
      </c>
      <c r="KC15" s="61">
        <f t="shared" si="22"/>
        <v>0</v>
      </c>
      <c r="KD15" s="61">
        <f t="shared" si="23"/>
        <v>0</v>
      </c>
      <c r="KE15" s="61">
        <f t="shared" si="24"/>
        <v>9</v>
      </c>
      <c r="KF15" s="61">
        <f t="shared" si="25"/>
        <v>40</v>
      </c>
      <c r="KG15" s="117">
        <f t="shared" si="26"/>
        <v>0</v>
      </c>
      <c r="KH15" s="45">
        <f t="shared" si="27"/>
        <v>0</v>
      </c>
      <c r="KI15" s="61">
        <f t="shared" si="28"/>
        <v>0</v>
      </c>
      <c r="KJ15" s="61">
        <f t="shared" si="29"/>
        <v>0</v>
      </c>
      <c r="KK15" s="61">
        <f t="shared" si="30"/>
        <v>0</v>
      </c>
      <c r="KL15" s="61">
        <f t="shared" si="31"/>
        <v>0</v>
      </c>
      <c r="KM15" s="61">
        <f t="shared" si="32"/>
        <v>0</v>
      </c>
      <c r="KN15" s="61">
        <f t="shared" si="33"/>
        <v>0</v>
      </c>
      <c r="KO15" s="61">
        <f t="shared" si="34"/>
        <v>0</v>
      </c>
      <c r="KP15" s="61">
        <f t="shared" si="35"/>
        <v>0</v>
      </c>
      <c r="KQ15" s="117">
        <f t="shared" si="36"/>
        <v>0</v>
      </c>
      <c r="KR15" s="122">
        <f t="shared" si="37"/>
        <v>0</v>
      </c>
      <c r="KS15" s="129">
        <f t="shared" si="38"/>
        <v>49</v>
      </c>
      <c r="KT15" s="129">
        <f t="shared" si="39"/>
        <v>0</v>
      </c>
      <c r="KU15" s="129">
        <f t="shared" si="40"/>
        <v>0</v>
      </c>
      <c r="KV15" s="129">
        <f t="shared" si="41"/>
        <v>0</v>
      </c>
      <c r="KW15" s="130">
        <f t="shared" si="42"/>
        <v>0</v>
      </c>
      <c r="KX15" s="122">
        <f t="shared" si="43"/>
        <v>0</v>
      </c>
      <c r="KY15" s="129">
        <f t="shared" si="44"/>
        <v>0</v>
      </c>
      <c r="KZ15" s="129">
        <f t="shared" si="45"/>
        <v>0</v>
      </c>
      <c r="LA15" s="129">
        <f t="shared" si="46"/>
        <v>0</v>
      </c>
      <c r="LB15" s="129">
        <f t="shared" si="47"/>
        <v>0</v>
      </c>
      <c r="LC15" s="136">
        <f t="shared" si="48"/>
        <v>0</v>
      </c>
      <c r="LD15" s="135"/>
    </row>
    <row r="16" s="2" customFormat="1" customHeight="1" spans="1:316">
      <c r="A16" s="13" t="s">
        <v>109</v>
      </c>
      <c r="B16" s="14">
        <v>12011020200409</v>
      </c>
      <c r="C16" s="21" t="s">
        <v>110</v>
      </c>
      <c r="D16" s="22" t="s">
        <v>97</v>
      </c>
      <c r="E16" s="23" t="s">
        <v>76</v>
      </c>
      <c r="F16" s="24" t="s">
        <v>111</v>
      </c>
      <c r="G16" s="19" t="s">
        <v>98</v>
      </c>
      <c r="H16" s="20">
        <v>50</v>
      </c>
      <c r="I16" s="40">
        <v>1</v>
      </c>
      <c r="J16" s="41">
        <v>44194</v>
      </c>
      <c r="K16" s="41">
        <v>44212</v>
      </c>
      <c r="L16" s="42">
        <v>120</v>
      </c>
      <c r="M16" s="34" t="s">
        <v>87</v>
      </c>
      <c r="N16" s="47"/>
      <c r="O16" s="48">
        <v>50</v>
      </c>
      <c r="P16" s="45"/>
      <c r="Q16" s="59">
        <f t="shared" si="0"/>
        <v>34560</v>
      </c>
      <c r="R16" s="60"/>
      <c r="S16" s="60"/>
      <c r="T16" s="61">
        <f t="shared" si="1"/>
        <v>48</v>
      </c>
      <c r="U16" s="61">
        <f t="shared" si="2"/>
        <v>0</v>
      </c>
      <c r="V16" s="61">
        <v>3000</v>
      </c>
      <c r="W16" s="62">
        <v>1</v>
      </c>
      <c r="X16" s="61"/>
      <c r="Y16" s="61"/>
      <c r="Z16" s="61">
        <v>120</v>
      </c>
      <c r="AA16" s="61"/>
      <c r="AB16" s="61"/>
      <c r="AC16" s="61"/>
      <c r="AD16" s="61">
        <f t="shared" ref="AD16:AM16" si="60">AY16+BT16+CO16+DJ16+EE16+EZ16+FU16+GP16+HK16+IF16+JA16</f>
        <v>144000</v>
      </c>
      <c r="AE16" s="61">
        <f t="shared" si="60"/>
        <v>0</v>
      </c>
      <c r="AF16" s="61">
        <f t="shared" si="60"/>
        <v>0</v>
      </c>
      <c r="AG16" s="61">
        <f t="shared" si="60"/>
        <v>0</v>
      </c>
      <c r="AH16" s="61">
        <f t="shared" si="60"/>
        <v>0</v>
      </c>
      <c r="AI16" s="61">
        <f t="shared" si="60"/>
        <v>0</v>
      </c>
      <c r="AJ16" s="61">
        <f t="shared" si="60"/>
        <v>0</v>
      </c>
      <c r="AK16" s="61">
        <f t="shared" si="60"/>
        <v>0</v>
      </c>
      <c r="AL16" s="61">
        <f t="shared" si="60"/>
        <v>0</v>
      </c>
      <c r="AM16" s="61">
        <f t="shared" si="60"/>
        <v>144000</v>
      </c>
      <c r="AN16" s="69" t="s">
        <v>37</v>
      </c>
      <c r="AO16" s="2">
        <v>29</v>
      </c>
      <c r="AQ16" s="2">
        <v>3000</v>
      </c>
      <c r="AR16" s="71">
        <v>1</v>
      </c>
      <c r="AU16" s="2">
        <v>120</v>
      </c>
      <c r="AY16" s="69">
        <v>87000</v>
      </c>
      <c r="AZ16" s="69"/>
      <c r="BA16" s="69"/>
      <c r="BB16" s="61"/>
      <c r="BC16" s="61"/>
      <c r="BD16" s="69"/>
      <c r="BE16" s="69"/>
      <c r="BF16" s="69"/>
      <c r="BG16" s="69"/>
      <c r="BH16" s="69">
        <v>87000</v>
      </c>
      <c r="BI16" s="69"/>
      <c r="BT16" s="69"/>
      <c r="BU16" s="69"/>
      <c r="BV16" s="69"/>
      <c r="BW16" s="61"/>
      <c r="BX16" s="61"/>
      <c r="BY16" s="69"/>
      <c r="BZ16" s="69"/>
      <c r="CA16" s="69"/>
      <c r="CB16" s="69"/>
      <c r="CC16" s="69"/>
      <c r="CD16" s="69"/>
      <c r="CO16" s="69"/>
      <c r="CP16" s="69"/>
      <c r="CQ16" s="69"/>
      <c r="CR16" s="61"/>
      <c r="CS16" s="61"/>
      <c r="CT16" s="69"/>
      <c r="CU16" s="69"/>
      <c r="CV16" s="69"/>
      <c r="CW16" s="69"/>
      <c r="CX16" s="69"/>
      <c r="CY16" s="69"/>
      <c r="DJ16" s="69"/>
      <c r="DK16" s="69"/>
      <c r="DL16" s="69"/>
      <c r="DM16" s="61"/>
      <c r="DN16" s="61"/>
      <c r="DO16" s="69"/>
      <c r="DP16" s="69"/>
      <c r="DQ16" s="69"/>
      <c r="DR16" s="69"/>
      <c r="DS16" s="69"/>
      <c r="DT16" s="69"/>
      <c r="EE16" s="69"/>
      <c r="EF16" s="69"/>
      <c r="EG16" s="69"/>
      <c r="EH16" s="61"/>
      <c r="EI16" s="61"/>
      <c r="EJ16" s="69"/>
      <c r="EK16" s="69"/>
      <c r="EL16" s="69"/>
      <c r="EM16" s="69"/>
      <c r="EN16" s="69"/>
      <c r="EO16" s="69" t="s">
        <v>88</v>
      </c>
      <c r="EP16" s="2">
        <v>19</v>
      </c>
      <c r="ER16" s="2">
        <v>3000</v>
      </c>
      <c r="ES16" s="71">
        <v>1</v>
      </c>
      <c r="EV16" s="2">
        <v>120</v>
      </c>
      <c r="EZ16" s="69">
        <v>57000</v>
      </c>
      <c r="FA16" s="69"/>
      <c r="FB16" s="69"/>
      <c r="FC16" s="61"/>
      <c r="FD16" s="61"/>
      <c r="FE16" s="69"/>
      <c r="FF16" s="69"/>
      <c r="FG16" s="69"/>
      <c r="FH16" s="69"/>
      <c r="FI16" s="69">
        <v>57000</v>
      </c>
      <c r="FJ16" s="69"/>
      <c r="FN16" s="71"/>
      <c r="FU16" s="69"/>
      <c r="FV16" s="69"/>
      <c r="FW16" s="69"/>
      <c r="FX16" s="61"/>
      <c r="FY16" s="61"/>
      <c r="FZ16" s="69"/>
      <c r="GA16" s="69"/>
      <c r="GB16" s="69"/>
      <c r="GC16" s="69"/>
      <c r="GD16" s="69"/>
      <c r="GE16" s="69"/>
      <c r="GP16" s="69"/>
      <c r="GQ16" s="69"/>
      <c r="GR16" s="69"/>
      <c r="GS16" s="61"/>
      <c r="GT16" s="61"/>
      <c r="GU16" s="69"/>
      <c r="GV16" s="69"/>
      <c r="GW16" s="69"/>
      <c r="GX16" s="69"/>
      <c r="GY16" s="69"/>
      <c r="GZ16" s="69"/>
      <c r="HK16" s="69"/>
      <c r="HL16" s="69"/>
      <c r="HM16" s="69"/>
      <c r="HN16" s="61"/>
      <c r="HO16" s="61"/>
      <c r="HP16" s="69"/>
      <c r="HQ16" s="69"/>
      <c r="HR16" s="69"/>
      <c r="HS16" s="69"/>
      <c r="HT16" s="69"/>
      <c r="HU16" s="69"/>
      <c r="IF16" s="69"/>
      <c r="IG16" s="69"/>
      <c r="IH16" s="69"/>
      <c r="II16" s="61"/>
      <c r="IJ16" s="61"/>
      <c r="IK16" s="69"/>
      <c r="IL16" s="69"/>
      <c r="IM16" s="69"/>
      <c r="IN16" s="69"/>
      <c r="IO16" s="69"/>
      <c r="IP16" s="69"/>
      <c r="JA16" s="69"/>
      <c r="JB16" s="69"/>
      <c r="JC16" s="69"/>
      <c r="JD16" s="61"/>
      <c r="JE16" s="61"/>
      <c r="JF16" s="69"/>
      <c r="JG16" s="69"/>
      <c r="JH16" s="69"/>
      <c r="JI16" s="69"/>
      <c r="JJ16" s="69"/>
      <c r="JK16" s="84">
        <f t="shared" si="4"/>
        <v>0</v>
      </c>
      <c r="JL16" s="85">
        <f t="shared" si="5"/>
        <v>144000</v>
      </c>
      <c r="JM16" s="94">
        <f t="shared" si="6"/>
        <v>0</v>
      </c>
      <c r="JN16" s="85">
        <f t="shared" si="7"/>
        <v>0</v>
      </c>
      <c r="JO16" s="94">
        <f t="shared" si="8"/>
        <v>0</v>
      </c>
      <c r="JP16" s="85">
        <f t="shared" si="9"/>
        <v>0</v>
      </c>
      <c r="JQ16" s="95">
        <f t="shared" si="10"/>
        <v>0</v>
      </c>
      <c r="JR16" s="84">
        <f t="shared" si="11"/>
        <v>0</v>
      </c>
      <c r="JS16" s="96">
        <f t="shared" si="12"/>
        <v>0</v>
      </c>
      <c r="JT16" s="85">
        <f t="shared" si="13"/>
        <v>0</v>
      </c>
      <c r="JU16" s="110">
        <f t="shared" si="14"/>
        <v>0</v>
      </c>
      <c r="JV16" s="111">
        <f t="shared" si="15"/>
        <v>0</v>
      </c>
      <c r="JW16" s="112">
        <f t="shared" si="16"/>
        <v>0</v>
      </c>
      <c r="JX16" s="45">
        <f t="shared" si="17"/>
        <v>0</v>
      </c>
      <c r="JY16" s="61">
        <f t="shared" si="18"/>
        <v>0</v>
      </c>
      <c r="JZ16" s="61">
        <f t="shared" si="19"/>
        <v>0</v>
      </c>
      <c r="KA16" s="61">
        <f t="shared" si="20"/>
        <v>0</v>
      </c>
      <c r="KB16" s="61">
        <f t="shared" si="21"/>
        <v>0</v>
      </c>
      <c r="KC16" s="61">
        <f t="shared" si="22"/>
        <v>0</v>
      </c>
      <c r="KD16" s="61">
        <f t="shared" si="23"/>
        <v>0</v>
      </c>
      <c r="KE16" s="61">
        <f t="shared" si="24"/>
        <v>48</v>
      </c>
      <c r="KF16" s="61">
        <f t="shared" si="25"/>
        <v>0</v>
      </c>
      <c r="KG16" s="117">
        <f t="shared" si="26"/>
        <v>0</v>
      </c>
      <c r="KH16" s="45">
        <f t="shared" si="27"/>
        <v>0</v>
      </c>
      <c r="KI16" s="61">
        <f t="shared" si="28"/>
        <v>0</v>
      </c>
      <c r="KJ16" s="61">
        <f t="shared" si="29"/>
        <v>0</v>
      </c>
      <c r="KK16" s="61">
        <f t="shared" si="30"/>
        <v>0</v>
      </c>
      <c r="KL16" s="61">
        <f t="shared" si="31"/>
        <v>0</v>
      </c>
      <c r="KM16" s="61">
        <f t="shared" si="32"/>
        <v>0</v>
      </c>
      <c r="KN16" s="61">
        <f t="shared" si="33"/>
        <v>0</v>
      </c>
      <c r="KO16" s="61">
        <f t="shared" si="34"/>
        <v>0</v>
      </c>
      <c r="KP16" s="61">
        <f t="shared" si="35"/>
        <v>0</v>
      </c>
      <c r="KQ16" s="117">
        <f t="shared" si="36"/>
        <v>0</v>
      </c>
      <c r="KR16" s="122">
        <f t="shared" si="37"/>
        <v>0</v>
      </c>
      <c r="KS16" s="129">
        <f t="shared" si="38"/>
        <v>48</v>
      </c>
      <c r="KT16" s="129">
        <f t="shared" si="39"/>
        <v>0</v>
      </c>
      <c r="KU16" s="129">
        <f t="shared" si="40"/>
        <v>0</v>
      </c>
      <c r="KV16" s="129">
        <f t="shared" si="41"/>
        <v>0</v>
      </c>
      <c r="KW16" s="130">
        <f t="shared" si="42"/>
        <v>0</v>
      </c>
      <c r="KX16" s="122">
        <f t="shared" si="43"/>
        <v>0</v>
      </c>
      <c r="KY16" s="129">
        <f t="shared" si="44"/>
        <v>0</v>
      </c>
      <c r="KZ16" s="129">
        <f t="shared" si="45"/>
        <v>0</v>
      </c>
      <c r="LA16" s="129">
        <f t="shared" si="46"/>
        <v>0</v>
      </c>
      <c r="LB16" s="129">
        <f t="shared" si="47"/>
        <v>0</v>
      </c>
      <c r="LC16" s="136">
        <f t="shared" si="48"/>
        <v>0</v>
      </c>
      <c r="LD16" s="135"/>
    </row>
    <row r="17" s="2" customFormat="1" customHeight="1" spans="1:316">
      <c r="A17" s="13" t="s">
        <v>112</v>
      </c>
      <c r="B17" s="14">
        <v>12011020200411</v>
      </c>
      <c r="C17" s="21" t="s">
        <v>113</v>
      </c>
      <c r="D17" s="22" t="s">
        <v>114</v>
      </c>
      <c r="E17" s="17" t="s">
        <v>75</v>
      </c>
      <c r="F17" s="18" t="s">
        <v>85</v>
      </c>
      <c r="G17" s="19" t="s">
        <v>98</v>
      </c>
      <c r="H17" s="20">
        <v>50</v>
      </c>
      <c r="I17" s="40">
        <v>1</v>
      </c>
      <c r="J17" s="41">
        <v>44194</v>
      </c>
      <c r="K17" s="41">
        <v>44212</v>
      </c>
      <c r="L17" s="42">
        <v>120</v>
      </c>
      <c r="M17" s="34" t="s">
        <v>87</v>
      </c>
      <c r="N17" s="47"/>
      <c r="O17" s="48">
        <v>50</v>
      </c>
      <c r="P17" s="45"/>
      <c r="Q17" s="59">
        <f t="shared" si="0"/>
        <v>25200</v>
      </c>
      <c r="R17" s="60"/>
      <c r="S17" s="60"/>
      <c r="T17" s="61">
        <f t="shared" si="1"/>
        <v>35</v>
      </c>
      <c r="U17" s="61">
        <f t="shared" si="2"/>
        <v>0</v>
      </c>
      <c r="V17" s="61">
        <v>2500</v>
      </c>
      <c r="W17" s="62">
        <v>1</v>
      </c>
      <c r="X17" s="61"/>
      <c r="Y17" s="61"/>
      <c r="Z17" s="61">
        <v>120</v>
      </c>
      <c r="AA17" s="61"/>
      <c r="AB17" s="61"/>
      <c r="AC17" s="61"/>
      <c r="AD17" s="61">
        <f t="shared" ref="AD17:AM17" si="61">AY17+BT17+CO17+DJ17+EE17+EZ17+FU17+GP17+HK17+IF17+JA17</f>
        <v>87500</v>
      </c>
      <c r="AE17" s="61">
        <f t="shared" si="61"/>
        <v>0</v>
      </c>
      <c r="AF17" s="61">
        <f t="shared" si="61"/>
        <v>0</v>
      </c>
      <c r="AG17" s="61">
        <f t="shared" si="61"/>
        <v>0</v>
      </c>
      <c r="AH17" s="61">
        <f t="shared" si="61"/>
        <v>0</v>
      </c>
      <c r="AI17" s="61">
        <f t="shared" si="61"/>
        <v>0</v>
      </c>
      <c r="AJ17" s="61">
        <f t="shared" si="61"/>
        <v>0</v>
      </c>
      <c r="AK17" s="61">
        <f t="shared" si="61"/>
        <v>0</v>
      </c>
      <c r="AL17" s="61">
        <f t="shared" si="61"/>
        <v>0</v>
      </c>
      <c r="AM17" s="61">
        <f t="shared" si="61"/>
        <v>87500</v>
      </c>
      <c r="AN17" s="69" t="s">
        <v>37</v>
      </c>
      <c r="AO17" s="2">
        <v>26</v>
      </c>
      <c r="AQ17" s="2">
        <v>2500</v>
      </c>
      <c r="AR17" s="71">
        <v>1</v>
      </c>
      <c r="AU17" s="2">
        <v>120</v>
      </c>
      <c r="AY17" s="69">
        <v>65000</v>
      </c>
      <c r="AZ17" s="69"/>
      <c r="BA17" s="69"/>
      <c r="BB17" s="61"/>
      <c r="BC17" s="61"/>
      <c r="BD17" s="69"/>
      <c r="BE17" s="69"/>
      <c r="BF17" s="69"/>
      <c r="BG17" s="69"/>
      <c r="BH17" s="69">
        <v>65000</v>
      </c>
      <c r="BI17" s="69"/>
      <c r="BT17" s="69"/>
      <c r="BU17" s="69"/>
      <c r="BV17" s="69"/>
      <c r="BW17" s="61"/>
      <c r="BX17" s="61"/>
      <c r="BY17" s="69"/>
      <c r="BZ17" s="69"/>
      <c r="CA17" s="69"/>
      <c r="CB17" s="69"/>
      <c r="CC17" s="69"/>
      <c r="CD17" s="69"/>
      <c r="CO17" s="69"/>
      <c r="CP17" s="69"/>
      <c r="CQ17" s="69"/>
      <c r="CR17" s="61"/>
      <c r="CS17" s="61"/>
      <c r="CT17" s="69"/>
      <c r="CU17" s="69"/>
      <c r="CV17" s="69"/>
      <c r="CW17" s="69"/>
      <c r="CX17" s="69"/>
      <c r="CY17" s="69"/>
      <c r="DJ17" s="69"/>
      <c r="DK17" s="69"/>
      <c r="DL17" s="69"/>
      <c r="DM17" s="61"/>
      <c r="DN17" s="61"/>
      <c r="DO17" s="69"/>
      <c r="DP17" s="69"/>
      <c r="DQ17" s="69"/>
      <c r="DR17" s="69"/>
      <c r="DS17" s="69"/>
      <c r="DT17" s="69"/>
      <c r="EE17" s="69"/>
      <c r="EF17" s="69"/>
      <c r="EG17" s="69"/>
      <c r="EH17" s="61"/>
      <c r="EI17" s="61"/>
      <c r="EJ17" s="69"/>
      <c r="EK17" s="69"/>
      <c r="EL17" s="69"/>
      <c r="EM17" s="69"/>
      <c r="EN17" s="69"/>
      <c r="EO17" s="69" t="s">
        <v>88</v>
      </c>
      <c r="EP17" s="2">
        <v>8</v>
      </c>
      <c r="ER17" s="2">
        <v>2500</v>
      </c>
      <c r="ES17" s="71">
        <v>1</v>
      </c>
      <c r="EV17" s="2">
        <v>120</v>
      </c>
      <c r="EZ17" s="69">
        <v>20000</v>
      </c>
      <c r="FA17" s="69"/>
      <c r="FB17" s="69"/>
      <c r="FC17" s="61"/>
      <c r="FD17" s="61"/>
      <c r="FE17" s="69"/>
      <c r="FF17" s="69"/>
      <c r="FG17" s="69"/>
      <c r="FH17" s="69"/>
      <c r="FI17" s="69">
        <v>20000</v>
      </c>
      <c r="FJ17" s="69" t="s">
        <v>43</v>
      </c>
      <c r="FK17" s="2">
        <v>1</v>
      </c>
      <c r="FM17" s="2">
        <v>2500</v>
      </c>
      <c r="FN17" s="71">
        <v>1</v>
      </c>
      <c r="FQ17" s="2">
        <v>120</v>
      </c>
      <c r="FU17" s="69">
        <v>2500</v>
      </c>
      <c r="FV17" s="69"/>
      <c r="FW17" s="69"/>
      <c r="FX17" s="61"/>
      <c r="FY17" s="61"/>
      <c r="FZ17" s="69"/>
      <c r="GA17" s="69"/>
      <c r="GB17" s="69"/>
      <c r="GC17" s="69"/>
      <c r="GD17" s="69">
        <v>2500</v>
      </c>
      <c r="GE17" s="69"/>
      <c r="GP17" s="69"/>
      <c r="GQ17" s="69"/>
      <c r="GR17" s="69"/>
      <c r="GS17" s="61"/>
      <c r="GT17" s="61"/>
      <c r="GU17" s="69"/>
      <c r="GV17" s="69"/>
      <c r="GW17" s="69"/>
      <c r="GX17" s="69"/>
      <c r="GY17" s="69"/>
      <c r="GZ17" s="69"/>
      <c r="HK17" s="69"/>
      <c r="HL17" s="69"/>
      <c r="HM17" s="69"/>
      <c r="HN17" s="61"/>
      <c r="HO17" s="61"/>
      <c r="HP17" s="69"/>
      <c r="HQ17" s="69"/>
      <c r="HR17" s="69"/>
      <c r="HS17" s="69"/>
      <c r="HT17" s="69"/>
      <c r="HU17" s="69"/>
      <c r="IF17" s="69"/>
      <c r="IG17" s="69"/>
      <c r="IH17" s="69"/>
      <c r="II17" s="61"/>
      <c r="IJ17" s="61"/>
      <c r="IK17" s="69"/>
      <c r="IL17" s="69"/>
      <c r="IM17" s="69"/>
      <c r="IN17" s="69"/>
      <c r="IO17" s="69"/>
      <c r="IP17" s="69"/>
      <c r="JA17" s="69"/>
      <c r="JB17" s="69"/>
      <c r="JC17" s="69"/>
      <c r="JD17" s="61"/>
      <c r="JE17" s="61"/>
      <c r="JF17" s="69"/>
      <c r="JG17" s="69"/>
      <c r="JH17" s="69"/>
      <c r="JI17" s="69"/>
      <c r="JJ17" s="69"/>
      <c r="JK17" s="84">
        <f t="shared" si="4"/>
        <v>0</v>
      </c>
      <c r="JL17" s="85">
        <f t="shared" si="5"/>
        <v>87500</v>
      </c>
      <c r="JM17" s="94">
        <f t="shared" si="6"/>
        <v>0</v>
      </c>
      <c r="JN17" s="85">
        <f t="shared" si="7"/>
        <v>0</v>
      </c>
      <c r="JO17" s="94">
        <f t="shared" si="8"/>
        <v>0</v>
      </c>
      <c r="JP17" s="85">
        <f t="shared" si="9"/>
        <v>0</v>
      </c>
      <c r="JQ17" s="95">
        <f t="shared" si="10"/>
        <v>0</v>
      </c>
      <c r="JR17" s="84">
        <f t="shared" si="11"/>
        <v>0</v>
      </c>
      <c r="JS17" s="96">
        <f t="shared" si="12"/>
        <v>0</v>
      </c>
      <c r="JT17" s="85">
        <f t="shared" si="13"/>
        <v>0</v>
      </c>
      <c r="JU17" s="110">
        <f t="shared" si="14"/>
        <v>0</v>
      </c>
      <c r="JV17" s="111">
        <f t="shared" si="15"/>
        <v>0</v>
      </c>
      <c r="JW17" s="112">
        <f t="shared" si="16"/>
        <v>0</v>
      </c>
      <c r="JX17" s="45">
        <f t="shared" si="17"/>
        <v>0</v>
      </c>
      <c r="JY17" s="61">
        <f t="shared" si="18"/>
        <v>0</v>
      </c>
      <c r="JZ17" s="61">
        <f t="shared" si="19"/>
        <v>0</v>
      </c>
      <c r="KA17" s="61">
        <f t="shared" si="20"/>
        <v>0</v>
      </c>
      <c r="KB17" s="61">
        <f t="shared" si="21"/>
        <v>0</v>
      </c>
      <c r="KC17" s="61">
        <f t="shared" si="22"/>
        <v>0</v>
      </c>
      <c r="KD17" s="61">
        <f t="shared" si="23"/>
        <v>0</v>
      </c>
      <c r="KE17" s="61">
        <f t="shared" si="24"/>
        <v>34</v>
      </c>
      <c r="KF17" s="61">
        <f t="shared" si="25"/>
        <v>1</v>
      </c>
      <c r="KG17" s="117">
        <f t="shared" si="26"/>
        <v>0</v>
      </c>
      <c r="KH17" s="45">
        <f t="shared" si="27"/>
        <v>0</v>
      </c>
      <c r="KI17" s="61">
        <f t="shared" si="28"/>
        <v>0</v>
      </c>
      <c r="KJ17" s="61">
        <f t="shared" si="29"/>
        <v>0</v>
      </c>
      <c r="KK17" s="61">
        <f t="shared" si="30"/>
        <v>0</v>
      </c>
      <c r="KL17" s="61">
        <f t="shared" si="31"/>
        <v>0</v>
      </c>
      <c r="KM17" s="61">
        <f t="shared" si="32"/>
        <v>0</v>
      </c>
      <c r="KN17" s="61">
        <f t="shared" si="33"/>
        <v>0</v>
      </c>
      <c r="KO17" s="61">
        <f t="shared" si="34"/>
        <v>0</v>
      </c>
      <c r="KP17" s="61">
        <f t="shared" si="35"/>
        <v>0</v>
      </c>
      <c r="KQ17" s="117">
        <f t="shared" si="36"/>
        <v>0</v>
      </c>
      <c r="KR17" s="122">
        <f t="shared" si="37"/>
        <v>35</v>
      </c>
      <c r="KS17" s="129">
        <f t="shared" si="38"/>
        <v>0</v>
      </c>
      <c r="KT17" s="129">
        <f t="shared" si="39"/>
        <v>0</v>
      </c>
      <c r="KU17" s="129">
        <f t="shared" si="40"/>
        <v>0</v>
      </c>
      <c r="KV17" s="129">
        <f t="shared" si="41"/>
        <v>0</v>
      </c>
      <c r="KW17" s="130">
        <f t="shared" si="42"/>
        <v>0</v>
      </c>
      <c r="KX17" s="122">
        <f t="shared" si="43"/>
        <v>0</v>
      </c>
      <c r="KY17" s="129">
        <f t="shared" si="44"/>
        <v>0</v>
      </c>
      <c r="KZ17" s="129">
        <f t="shared" si="45"/>
        <v>0</v>
      </c>
      <c r="LA17" s="129">
        <f t="shared" si="46"/>
        <v>0</v>
      </c>
      <c r="LB17" s="129">
        <f t="shared" si="47"/>
        <v>0</v>
      </c>
      <c r="LC17" s="136">
        <f t="shared" si="48"/>
        <v>0</v>
      </c>
      <c r="LD17" s="135"/>
    </row>
    <row r="18" s="2" customFormat="1" customHeight="1" spans="1:316">
      <c r="A18" s="13" t="s">
        <v>115</v>
      </c>
      <c r="B18" s="14">
        <v>12011020200342</v>
      </c>
      <c r="C18" s="15" t="s">
        <v>116</v>
      </c>
      <c r="D18" s="16" t="s">
        <v>117</v>
      </c>
      <c r="E18" s="17" t="s">
        <v>75</v>
      </c>
      <c r="F18" s="24" t="s">
        <v>85</v>
      </c>
      <c r="G18" s="19" t="s">
        <v>98</v>
      </c>
      <c r="H18" s="20">
        <v>49</v>
      </c>
      <c r="I18" s="40">
        <v>1</v>
      </c>
      <c r="J18" s="41">
        <v>44140</v>
      </c>
      <c r="K18" s="41">
        <v>44159</v>
      </c>
      <c r="L18" s="42">
        <v>120</v>
      </c>
      <c r="M18" s="34" t="s">
        <v>87</v>
      </c>
      <c r="N18" s="43"/>
      <c r="O18" s="44">
        <v>49</v>
      </c>
      <c r="P18" s="45"/>
      <c r="Q18" s="59">
        <f t="shared" si="0"/>
        <v>33840</v>
      </c>
      <c r="R18" s="60"/>
      <c r="S18" s="60"/>
      <c r="T18" s="61">
        <f t="shared" si="1"/>
        <v>47</v>
      </c>
      <c r="U18" s="61">
        <f t="shared" si="2"/>
        <v>0</v>
      </c>
      <c r="V18" s="61">
        <v>2000</v>
      </c>
      <c r="W18" s="62">
        <v>1</v>
      </c>
      <c r="X18" s="61"/>
      <c r="Y18" s="61"/>
      <c r="Z18" s="61">
        <v>120</v>
      </c>
      <c r="AA18" s="61"/>
      <c r="AB18" s="61"/>
      <c r="AC18" s="61"/>
      <c r="AD18" s="61">
        <f t="shared" ref="AD18:AM18" si="62">AY18+BT18+CO18+DJ18+EE18+EZ18+FU18+GP18+HK18+IF18+JA18</f>
        <v>94000</v>
      </c>
      <c r="AE18" s="61">
        <f t="shared" si="62"/>
        <v>0</v>
      </c>
      <c r="AF18" s="61">
        <f t="shared" si="62"/>
        <v>0</v>
      </c>
      <c r="AG18" s="61">
        <f t="shared" si="62"/>
        <v>0</v>
      </c>
      <c r="AH18" s="61">
        <f t="shared" si="62"/>
        <v>0</v>
      </c>
      <c r="AI18" s="61">
        <f t="shared" si="62"/>
        <v>0</v>
      </c>
      <c r="AJ18" s="61">
        <f t="shared" si="62"/>
        <v>0</v>
      </c>
      <c r="AK18" s="61">
        <f t="shared" si="62"/>
        <v>0</v>
      </c>
      <c r="AL18" s="61">
        <f t="shared" si="62"/>
        <v>0</v>
      </c>
      <c r="AM18" s="61">
        <f t="shared" si="62"/>
        <v>94000</v>
      </c>
      <c r="AN18" s="69" t="s">
        <v>37</v>
      </c>
      <c r="AO18" s="2">
        <v>32</v>
      </c>
      <c r="AQ18" s="2">
        <v>2000</v>
      </c>
      <c r="AR18" s="71">
        <v>1</v>
      </c>
      <c r="AU18" s="2">
        <v>120</v>
      </c>
      <c r="AY18" s="69">
        <v>64000</v>
      </c>
      <c r="AZ18" s="69"/>
      <c r="BA18" s="69"/>
      <c r="BB18" s="61"/>
      <c r="BC18" s="61"/>
      <c r="BD18" s="69"/>
      <c r="BE18" s="69"/>
      <c r="BF18" s="69"/>
      <c r="BG18" s="69"/>
      <c r="BH18" s="69">
        <v>64000</v>
      </c>
      <c r="BI18" s="69"/>
      <c r="BT18" s="69"/>
      <c r="BU18" s="69"/>
      <c r="BV18" s="69"/>
      <c r="BW18" s="61"/>
      <c r="BX18" s="61"/>
      <c r="BY18" s="69"/>
      <c r="BZ18" s="69"/>
      <c r="CA18" s="69"/>
      <c r="CB18" s="69"/>
      <c r="CC18" s="69"/>
      <c r="CD18" s="69"/>
      <c r="CO18" s="69"/>
      <c r="CP18" s="69"/>
      <c r="CQ18" s="69"/>
      <c r="CR18" s="61"/>
      <c r="CS18" s="61"/>
      <c r="CT18" s="69"/>
      <c r="CU18" s="69"/>
      <c r="CV18" s="69"/>
      <c r="CW18" s="69"/>
      <c r="CX18" s="69"/>
      <c r="CY18" s="69"/>
      <c r="DJ18" s="69"/>
      <c r="DK18" s="69"/>
      <c r="DL18" s="69"/>
      <c r="DM18" s="61"/>
      <c r="DN18" s="61"/>
      <c r="DO18" s="69"/>
      <c r="DP18" s="69"/>
      <c r="DQ18" s="69"/>
      <c r="DR18" s="69"/>
      <c r="DS18" s="69"/>
      <c r="DT18" s="69"/>
      <c r="EE18" s="69"/>
      <c r="EF18" s="69"/>
      <c r="EG18" s="69"/>
      <c r="EH18" s="61"/>
      <c r="EI18" s="61"/>
      <c r="EJ18" s="69"/>
      <c r="EK18" s="69"/>
      <c r="EL18" s="69"/>
      <c r="EM18" s="69"/>
      <c r="EN18" s="69"/>
      <c r="EO18" s="69" t="s">
        <v>88</v>
      </c>
      <c r="EP18" s="2">
        <v>7</v>
      </c>
      <c r="ER18" s="2">
        <v>2000</v>
      </c>
      <c r="ES18" s="71">
        <v>1</v>
      </c>
      <c r="EV18" s="2">
        <v>120</v>
      </c>
      <c r="EZ18" s="69">
        <v>14000</v>
      </c>
      <c r="FA18" s="69"/>
      <c r="FB18" s="69"/>
      <c r="FC18" s="61"/>
      <c r="FD18" s="61"/>
      <c r="FE18" s="69"/>
      <c r="FF18" s="69"/>
      <c r="FG18" s="69"/>
      <c r="FH18" s="69"/>
      <c r="FI18" s="69">
        <v>14000</v>
      </c>
      <c r="FJ18" s="69" t="s">
        <v>43</v>
      </c>
      <c r="FK18" s="2">
        <v>8</v>
      </c>
      <c r="FM18" s="2">
        <v>2000</v>
      </c>
      <c r="FN18" s="71">
        <v>1</v>
      </c>
      <c r="FQ18" s="2">
        <v>120</v>
      </c>
      <c r="FU18" s="69">
        <v>16000</v>
      </c>
      <c r="FV18" s="69"/>
      <c r="FW18" s="69"/>
      <c r="FX18" s="61"/>
      <c r="FY18" s="61"/>
      <c r="FZ18" s="69"/>
      <c r="GA18" s="69"/>
      <c r="GB18" s="69"/>
      <c r="GC18" s="69"/>
      <c r="GD18" s="69">
        <v>16000</v>
      </c>
      <c r="GE18" s="69"/>
      <c r="GP18" s="69"/>
      <c r="GQ18" s="69"/>
      <c r="GR18" s="69"/>
      <c r="GS18" s="61"/>
      <c r="GT18" s="61"/>
      <c r="GU18" s="69"/>
      <c r="GV18" s="69"/>
      <c r="GW18" s="69"/>
      <c r="GX18" s="69"/>
      <c r="GY18" s="69"/>
      <c r="GZ18" s="69"/>
      <c r="HK18" s="69"/>
      <c r="HL18" s="69"/>
      <c r="HM18" s="69"/>
      <c r="HN18" s="61"/>
      <c r="HO18" s="61"/>
      <c r="HP18" s="69"/>
      <c r="HQ18" s="69"/>
      <c r="HR18" s="69"/>
      <c r="HS18" s="69"/>
      <c r="HT18" s="69"/>
      <c r="HU18" s="69"/>
      <c r="IF18" s="69"/>
      <c r="IG18" s="69"/>
      <c r="IH18" s="69"/>
      <c r="II18" s="61"/>
      <c r="IJ18" s="61"/>
      <c r="IK18" s="69"/>
      <c r="IL18" s="69"/>
      <c r="IM18" s="69"/>
      <c r="IN18" s="69"/>
      <c r="IO18" s="69"/>
      <c r="IP18" s="69"/>
      <c r="JA18" s="69"/>
      <c r="JB18" s="69"/>
      <c r="JC18" s="69"/>
      <c r="JD18" s="61"/>
      <c r="JE18" s="61"/>
      <c r="JF18" s="69"/>
      <c r="JG18" s="69"/>
      <c r="JH18" s="69"/>
      <c r="JI18" s="69"/>
      <c r="JJ18" s="69"/>
      <c r="JK18" s="84">
        <f t="shared" si="4"/>
        <v>0</v>
      </c>
      <c r="JL18" s="85">
        <f t="shared" si="5"/>
        <v>94000</v>
      </c>
      <c r="JM18" s="94">
        <f t="shared" si="6"/>
        <v>0</v>
      </c>
      <c r="JN18" s="85">
        <f t="shared" si="7"/>
        <v>0</v>
      </c>
      <c r="JO18" s="94">
        <f t="shared" si="8"/>
        <v>0</v>
      </c>
      <c r="JP18" s="85">
        <f t="shared" si="9"/>
        <v>0</v>
      </c>
      <c r="JQ18" s="95">
        <f t="shared" si="10"/>
        <v>0</v>
      </c>
      <c r="JR18" s="84">
        <f t="shared" si="11"/>
        <v>0</v>
      </c>
      <c r="JS18" s="96">
        <f t="shared" si="12"/>
        <v>0</v>
      </c>
      <c r="JT18" s="85">
        <f t="shared" si="13"/>
        <v>0</v>
      </c>
      <c r="JU18" s="107">
        <f t="shared" si="14"/>
        <v>0</v>
      </c>
      <c r="JV18" s="108">
        <f t="shared" si="15"/>
        <v>0</v>
      </c>
      <c r="JW18" s="109">
        <f t="shared" si="16"/>
        <v>0</v>
      </c>
      <c r="JX18" s="45">
        <f t="shared" si="17"/>
        <v>0</v>
      </c>
      <c r="JY18" s="61">
        <f t="shared" si="18"/>
        <v>0</v>
      </c>
      <c r="JZ18" s="61">
        <f t="shared" si="19"/>
        <v>0</v>
      </c>
      <c r="KA18" s="61">
        <f t="shared" si="20"/>
        <v>0</v>
      </c>
      <c r="KB18" s="61">
        <f t="shared" si="21"/>
        <v>0</v>
      </c>
      <c r="KC18" s="61">
        <f t="shared" si="22"/>
        <v>0</v>
      </c>
      <c r="KD18" s="61">
        <f t="shared" si="23"/>
        <v>0</v>
      </c>
      <c r="KE18" s="61">
        <f t="shared" si="24"/>
        <v>39</v>
      </c>
      <c r="KF18" s="61">
        <f t="shared" si="25"/>
        <v>8</v>
      </c>
      <c r="KG18" s="117">
        <f t="shared" si="26"/>
        <v>0</v>
      </c>
      <c r="KH18" s="45">
        <f t="shared" si="27"/>
        <v>0</v>
      </c>
      <c r="KI18" s="61">
        <f t="shared" si="28"/>
        <v>0</v>
      </c>
      <c r="KJ18" s="61">
        <f t="shared" si="29"/>
        <v>0</v>
      </c>
      <c r="KK18" s="61">
        <f t="shared" si="30"/>
        <v>0</v>
      </c>
      <c r="KL18" s="61">
        <f t="shared" si="31"/>
        <v>0</v>
      </c>
      <c r="KM18" s="61">
        <f t="shared" si="32"/>
        <v>0</v>
      </c>
      <c r="KN18" s="61">
        <f t="shared" si="33"/>
        <v>0</v>
      </c>
      <c r="KO18" s="61">
        <f t="shared" si="34"/>
        <v>0</v>
      </c>
      <c r="KP18" s="61">
        <f t="shared" si="35"/>
        <v>0</v>
      </c>
      <c r="KQ18" s="117">
        <f t="shared" si="36"/>
        <v>0</v>
      </c>
      <c r="KR18" s="121">
        <f t="shared" si="37"/>
        <v>47</v>
      </c>
      <c r="KS18" s="127">
        <f t="shared" si="38"/>
        <v>0</v>
      </c>
      <c r="KT18" s="127">
        <f t="shared" si="39"/>
        <v>0</v>
      </c>
      <c r="KU18" s="127">
        <f t="shared" si="40"/>
        <v>0</v>
      </c>
      <c r="KV18" s="127">
        <f t="shared" si="41"/>
        <v>0</v>
      </c>
      <c r="KW18" s="128">
        <f t="shared" si="42"/>
        <v>0</v>
      </c>
      <c r="KX18" s="121">
        <f t="shared" si="43"/>
        <v>0</v>
      </c>
      <c r="KY18" s="127">
        <f t="shared" si="44"/>
        <v>0</v>
      </c>
      <c r="KZ18" s="127">
        <f t="shared" si="45"/>
        <v>0</v>
      </c>
      <c r="LA18" s="127">
        <f t="shared" si="46"/>
        <v>0</v>
      </c>
      <c r="LB18" s="127">
        <f t="shared" si="47"/>
        <v>0</v>
      </c>
      <c r="LC18" s="134">
        <f t="shared" si="48"/>
        <v>0</v>
      </c>
      <c r="LD18" s="135"/>
    </row>
    <row r="19" s="2" customFormat="1" customHeight="1" spans="1:316">
      <c r="A19" s="13" t="s">
        <v>118</v>
      </c>
      <c r="B19" s="14">
        <v>12011020200399</v>
      </c>
      <c r="C19" s="15" t="s">
        <v>116</v>
      </c>
      <c r="D19" s="16" t="s">
        <v>119</v>
      </c>
      <c r="E19" s="17" t="s">
        <v>75</v>
      </c>
      <c r="F19" s="24" t="s">
        <v>111</v>
      </c>
      <c r="G19" s="19" t="s">
        <v>98</v>
      </c>
      <c r="H19" s="20">
        <v>50</v>
      </c>
      <c r="I19" s="40">
        <v>1</v>
      </c>
      <c r="J19" s="41">
        <v>44188</v>
      </c>
      <c r="K19" s="41">
        <v>44205</v>
      </c>
      <c r="L19" s="42">
        <v>120</v>
      </c>
      <c r="M19" s="34" t="s">
        <v>87</v>
      </c>
      <c r="N19" s="43"/>
      <c r="O19" s="44">
        <v>50</v>
      </c>
      <c r="P19" s="45"/>
      <c r="Q19" s="59">
        <f t="shared" si="0"/>
        <v>34560</v>
      </c>
      <c r="R19" s="60"/>
      <c r="S19" s="60"/>
      <c r="T19" s="61">
        <f t="shared" si="1"/>
        <v>48</v>
      </c>
      <c r="U19" s="61">
        <f t="shared" si="2"/>
        <v>0</v>
      </c>
      <c r="V19" s="61">
        <v>3040</v>
      </c>
      <c r="W19" s="62">
        <v>1</v>
      </c>
      <c r="X19" s="61"/>
      <c r="Y19" s="61"/>
      <c r="Z19" s="61">
        <v>120</v>
      </c>
      <c r="AA19" s="61"/>
      <c r="AB19" s="61"/>
      <c r="AC19" s="61"/>
      <c r="AD19" s="61">
        <f t="shared" ref="AD19:AM19" si="63">AY19+BT19+CO19+DJ19+EE19+EZ19+FU19+GP19+HK19+IF19+JA19</f>
        <v>145920</v>
      </c>
      <c r="AE19" s="61">
        <f t="shared" si="63"/>
        <v>0</v>
      </c>
      <c r="AF19" s="61">
        <f t="shared" si="63"/>
        <v>0</v>
      </c>
      <c r="AG19" s="61">
        <f t="shared" si="63"/>
        <v>0</v>
      </c>
      <c r="AH19" s="61">
        <f t="shared" si="63"/>
        <v>0</v>
      </c>
      <c r="AI19" s="61">
        <f t="shared" si="63"/>
        <v>0</v>
      </c>
      <c r="AJ19" s="61">
        <f t="shared" si="63"/>
        <v>0</v>
      </c>
      <c r="AK19" s="61">
        <f t="shared" si="63"/>
        <v>0</v>
      </c>
      <c r="AL19" s="61">
        <f t="shared" si="63"/>
        <v>0</v>
      </c>
      <c r="AM19" s="61">
        <f t="shared" si="63"/>
        <v>145920</v>
      </c>
      <c r="AN19" s="69" t="s">
        <v>37</v>
      </c>
      <c r="AO19" s="2">
        <v>29</v>
      </c>
      <c r="AQ19" s="2">
        <v>3040</v>
      </c>
      <c r="AR19" s="71">
        <v>1</v>
      </c>
      <c r="AU19" s="2">
        <v>120</v>
      </c>
      <c r="AY19" s="69">
        <v>88160</v>
      </c>
      <c r="AZ19" s="69"/>
      <c r="BA19" s="69"/>
      <c r="BB19" s="61"/>
      <c r="BC19" s="61"/>
      <c r="BD19" s="69"/>
      <c r="BE19" s="69"/>
      <c r="BF19" s="69"/>
      <c r="BG19" s="69"/>
      <c r="BH19" s="69">
        <v>88160</v>
      </c>
      <c r="BI19" s="69"/>
      <c r="BT19" s="69"/>
      <c r="BU19" s="69"/>
      <c r="BV19" s="69"/>
      <c r="BW19" s="61"/>
      <c r="BX19" s="61"/>
      <c r="BY19" s="69"/>
      <c r="BZ19" s="69"/>
      <c r="CA19" s="69"/>
      <c r="CB19" s="69"/>
      <c r="CC19" s="69"/>
      <c r="CD19" s="69"/>
      <c r="CO19" s="69"/>
      <c r="CP19" s="69"/>
      <c r="CQ19" s="69"/>
      <c r="CR19" s="61"/>
      <c r="CS19" s="61"/>
      <c r="CT19" s="69"/>
      <c r="CU19" s="69"/>
      <c r="CV19" s="69"/>
      <c r="CW19" s="69"/>
      <c r="CX19" s="69"/>
      <c r="CY19" s="69"/>
      <c r="DJ19" s="69"/>
      <c r="DK19" s="69"/>
      <c r="DL19" s="69"/>
      <c r="DM19" s="61"/>
      <c r="DN19" s="61"/>
      <c r="DO19" s="69"/>
      <c r="DP19" s="69"/>
      <c r="DQ19" s="69"/>
      <c r="DR19" s="69"/>
      <c r="DS19" s="69"/>
      <c r="DT19" s="69"/>
      <c r="EE19" s="69"/>
      <c r="EF19" s="69"/>
      <c r="EG19" s="69"/>
      <c r="EH19" s="61"/>
      <c r="EI19" s="61"/>
      <c r="EJ19" s="69"/>
      <c r="EK19" s="69"/>
      <c r="EL19" s="69"/>
      <c r="EM19" s="69"/>
      <c r="EN19" s="69"/>
      <c r="EO19" s="69" t="s">
        <v>88</v>
      </c>
      <c r="EP19" s="2">
        <v>19</v>
      </c>
      <c r="ER19" s="2">
        <v>3040</v>
      </c>
      <c r="ES19" s="71">
        <v>1</v>
      </c>
      <c r="EV19" s="2">
        <v>120</v>
      </c>
      <c r="EZ19" s="69">
        <v>57760</v>
      </c>
      <c r="FA19" s="69"/>
      <c r="FB19" s="69"/>
      <c r="FC19" s="61"/>
      <c r="FD19" s="61"/>
      <c r="FE19" s="69"/>
      <c r="FF19" s="69"/>
      <c r="FG19" s="69"/>
      <c r="FH19" s="69"/>
      <c r="FI19" s="69">
        <v>57760</v>
      </c>
      <c r="FJ19" s="69"/>
      <c r="FN19" s="71"/>
      <c r="FU19" s="69"/>
      <c r="FV19" s="69"/>
      <c r="FW19" s="69"/>
      <c r="FX19" s="61"/>
      <c r="FY19" s="61"/>
      <c r="FZ19" s="69"/>
      <c r="GA19" s="69"/>
      <c r="GB19" s="69"/>
      <c r="GC19" s="69"/>
      <c r="GD19" s="69"/>
      <c r="GE19" s="69"/>
      <c r="GP19" s="69"/>
      <c r="GQ19" s="69"/>
      <c r="GR19" s="69"/>
      <c r="GS19" s="61"/>
      <c r="GT19" s="61"/>
      <c r="GU19" s="69"/>
      <c r="GV19" s="69"/>
      <c r="GW19" s="69"/>
      <c r="GX19" s="69"/>
      <c r="GY19" s="69"/>
      <c r="GZ19" s="69"/>
      <c r="HK19" s="69"/>
      <c r="HL19" s="69"/>
      <c r="HM19" s="69"/>
      <c r="HN19" s="61"/>
      <c r="HO19" s="61"/>
      <c r="HP19" s="69"/>
      <c r="HQ19" s="69"/>
      <c r="HR19" s="69"/>
      <c r="HS19" s="69"/>
      <c r="HT19" s="69"/>
      <c r="HU19" s="69"/>
      <c r="IF19" s="69"/>
      <c r="IG19" s="69"/>
      <c r="IH19" s="69"/>
      <c r="II19" s="61"/>
      <c r="IJ19" s="61"/>
      <c r="IK19" s="69"/>
      <c r="IL19" s="69"/>
      <c r="IM19" s="69"/>
      <c r="IN19" s="69"/>
      <c r="IO19" s="69"/>
      <c r="IP19" s="69"/>
      <c r="JA19" s="69"/>
      <c r="JB19" s="69"/>
      <c r="JC19" s="69"/>
      <c r="JD19" s="61"/>
      <c r="JE19" s="61"/>
      <c r="JF19" s="69"/>
      <c r="JG19" s="69"/>
      <c r="JH19" s="69"/>
      <c r="JI19" s="69"/>
      <c r="JJ19" s="69"/>
      <c r="JK19" s="84">
        <f t="shared" si="4"/>
        <v>0</v>
      </c>
      <c r="JL19" s="85">
        <f t="shared" si="5"/>
        <v>145920</v>
      </c>
      <c r="JM19" s="94">
        <f t="shared" si="6"/>
        <v>0</v>
      </c>
      <c r="JN19" s="85">
        <f t="shared" si="7"/>
        <v>0</v>
      </c>
      <c r="JO19" s="94">
        <f t="shared" si="8"/>
        <v>0</v>
      </c>
      <c r="JP19" s="85">
        <f t="shared" si="9"/>
        <v>0</v>
      </c>
      <c r="JQ19" s="95">
        <f t="shared" si="10"/>
        <v>0</v>
      </c>
      <c r="JR19" s="84">
        <f t="shared" si="11"/>
        <v>0</v>
      </c>
      <c r="JS19" s="96">
        <f t="shared" si="12"/>
        <v>0</v>
      </c>
      <c r="JT19" s="85">
        <f t="shared" si="13"/>
        <v>0</v>
      </c>
      <c r="JU19" s="107">
        <f t="shared" si="14"/>
        <v>0</v>
      </c>
      <c r="JV19" s="108">
        <f t="shared" si="15"/>
        <v>0</v>
      </c>
      <c r="JW19" s="109">
        <f t="shared" si="16"/>
        <v>0</v>
      </c>
      <c r="JX19" s="45">
        <f t="shared" si="17"/>
        <v>0</v>
      </c>
      <c r="JY19" s="61">
        <f t="shared" si="18"/>
        <v>0</v>
      </c>
      <c r="JZ19" s="61">
        <f t="shared" si="19"/>
        <v>0</v>
      </c>
      <c r="KA19" s="61">
        <f t="shared" si="20"/>
        <v>0</v>
      </c>
      <c r="KB19" s="61">
        <f t="shared" si="21"/>
        <v>0</v>
      </c>
      <c r="KC19" s="61">
        <f t="shared" si="22"/>
        <v>0</v>
      </c>
      <c r="KD19" s="61">
        <f t="shared" si="23"/>
        <v>0</v>
      </c>
      <c r="KE19" s="61">
        <f t="shared" si="24"/>
        <v>48</v>
      </c>
      <c r="KF19" s="61">
        <f t="shared" si="25"/>
        <v>0</v>
      </c>
      <c r="KG19" s="117">
        <f t="shared" si="26"/>
        <v>0</v>
      </c>
      <c r="KH19" s="45">
        <f t="shared" si="27"/>
        <v>0</v>
      </c>
      <c r="KI19" s="61">
        <f t="shared" si="28"/>
        <v>0</v>
      </c>
      <c r="KJ19" s="61">
        <f t="shared" si="29"/>
        <v>0</v>
      </c>
      <c r="KK19" s="61">
        <f t="shared" si="30"/>
        <v>0</v>
      </c>
      <c r="KL19" s="61">
        <f t="shared" si="31"/>
        <v>0</v>
      </c>
      <c r="KM19" s="61">
        <f t="shared" si="32"/>
        <v>0</v>
      </c>
      <c r="KN19" s="61">
        <f t="shared" si="33"/>
        <v>0</v>
      </c>
      <c r="KO19" s="61">
        <f t="shared" si="34"/>
        <v>0</v>
      </c>
      <c r="KP19" s="61">
        <f t="shared" si="35"/>
        <v>0</v>
      </c>
      <c r="KQ19" s="117">
        <f t="shared" si="36"/>
        <v>0</v>
      </c>
      <c r="KR19" s="121">
        <f t="shared" si="37"/>
        <v>48</v>
      </c>
      <c r="KS19" s="127">
        <f t="shared" si="38"/>
        <v>0</v>
      </c>
      <c r="KT19" s="127">
        <f t="shared" si="39"/>
        <v>0</v>
      </c>
      <c r="KU19" s="127">
        <f t="shared" si="40"/>
        <v>0</v>
      </c>
      <c r="KV19" s="127">
        <f t="shared" si="41"/>
        <v>0</v>
      </c>
      <c r="KW19" s="128">
        <f t="shared" si="42"/>
        <v>0</v>
      </c>
      <c r="KX19" s="121">
        <f t="shared" si="43"/>
        <v>0</v>
      </c>
      <c r="KY19" s="127">
        <f t="shared" si="44"/>
        <v>0</v>
      </c>
      <c r="KZ19" s="127">
        <f t="shared" si="45"/>
        <v>0</v>
      </c>
      <c r="LA19" s="127">
        <f t="shared" si="46"/>
        <v>0</v>
      </c>
      <c r="LB19" s="127">
        <f t="shared" si="47"/>
        <v>0</v>
      </c>
      <c r="LC19" s="134">
        <f t="shared" si="48"/>
        <v>0</v>
      </c>
      <c r="LD19" s="135"/>
    </row>
    <row r="20" s="2" customFormat="1" customHeight="1" spans="1:316">
      <c r="A20" s="13" t="s">
        <v>120</v>
      </c>
      <c r="B20" s="14">
        <v>12011020200400</v>
      </c>
      <c r="C20" s="15" t="s">
        <v>116</v>
      </c>
      <c r="D20" s="16" t="s">
        <v>119</v>
      </c>
      <c r="E20" s="17" t="s">
        <v>75</v>
      </c>
      <c r="F20" s="24" t="s">
        <v>111</v>
      </c>
      <c r="G20" s="19" t="s">
        <v>98</v>
      </c>
      <c r="H20" s="20">
        <v>50</v>
      </c>
      <c r="I20" s="40">
        <v>1</v>
      </c>
      <c r="J20" s="41">
        <v>44188</v>
      </c>
      <c r="K20" s="41">
        <v>44205</v>
      </c>
      <c r="L20" s="42">
        <v>120</v>
      </c>
      <c r="M20" s="34" t="s">
        <v>87</v>
      </c>
      <c r="N20" s="43"/>
      <c r="O20" s="44">
        <v>50</v>
      </c>
      <c r="P20" s="45"/>
      <c r="Q20" s="59">
        <f t="shared" si="0"/>
        <v>35280</v>
      </c>
      <c r="R20" s="60"/>
      <c r="S20" s="60"/>
      <c r="T20" s="61">
        <f t="shared" si="1"/>
        <v>49</v>
      </c>
      <c r="U20" s="61">
        <f t="shared" si="2"/>
        <v>0</v>
      </c>
      <c r="V20" s="61">
        <v>3040</v>
      </c>
      <c r="W20" s="62">
        <v>1</v>
      </c>
      <c r="X20" s="61"/>
      <c r="Y20" s="61"/>
      <c r="Z20" s="61">
        <v>120</v>
      </c>
      <c r="AA20" s="61"/>
      <c r="AB20" s="61"/>
      <c r="AC20" s="61"/>
      <c r="AD20" s="61">
        <f t="shared" ref="AD20:AM20" si="64">AY20+BT20+CO20+DJ20+EE20+EZ20+FU20+GP20+HK20+IF20+JA20</f>
        <v>148960</v>
      </c>
      <c r="AE20" s="61">
        <f t="shared" si="64"/>
        <v>0</v>
      </c>
      <c r="AF20" s="61">
        <f t="shared" si="64"/>
        <v>0</v>
      </c>
      <c r="AG20" s="61">
        <f t="shared" si="64"/>
        <v>0</v>
      </c>
      <c r="AH20" s="61">
        <f t="shared" si="64"/>
        <v>0</v>
      </c>
      <c r="AI20" s="61">
        <f t="shared" si="64"/>
        <v>0</v>
      </c>
      <c r="AJ20" s="61">
        <f t="shared" si="64"/>
        <v>0</v>
      </c>
      <c r="AK20" s="61">
        <f t="shared" si="64"/>
        <v>0</v>
      </c>
      <c r="AL20" s="61">
        <f t="shared" si="64"/>
        <v>0</v>
      </c>
      <c r="AM20" s="61">
        <f t="shared" si="64"/>
        <v>148960</v>
      </c>
      <c r="AN20" s="69" t="s">
        <v>37</v>
      </c>
      <c r="AO20" s="2">
        <v>34</v>
      </c>
      <c r="AQ20" s="2">
        <v>3040</v>
      </c>
      <c r="AR20" s="71">
        <v>1</v>
      </c>
      <c r="AU20" s="2">
        <v>120</v>
      </c>
      <c r="AY20" s="69">
        <v>103360</v>
      </c>
      <c r="AZ20" s="69"/>
      <c r="BA20" s="69"/>
      <c r="BB20" s="61"/>
      <c r="BC20" s="61"/>
      <c r="BD20" s="69"/>
      <c r="BE20" s="69"/>
      <c r="BF20" s="69"/>
      <c r="BG20" s="69"/>
      <c r="BH20" s="69">
        <v>103360</v>
      </c>
      <c r="BI20" s="69"/>
      <c r="BT20" s="69"/>
      <c r="BU20" s="69"/>
      <c r="BV20" s="69"/>
      <c r="BW20" s="61"/>
      <c r="BX20" s="61"/>
      <c r="BY20" s="69"/>
      <c r="BZ20" s="69"/>
      <c r="CA20" s="69"/>
      <c r="CB20" s="69"/>
      <c r="CC20" s="69"/>
      <c r="CD20" s="69"/>
      <c r="CO20" s="69"/>
      <c r="CP20" s="69"/>
      <c r="CQ20" s="69"/>
      <c r="CR20" s="61"/>
      <c r="CS20" s="61"/>
      <c r="CT20" s="69"/>
      <c r="CU20" s="69"/>
      <c r="CV20" s="69"/>
      <c r="CW20" s="69"/>
      <c r="CX20" s="69"/>
      <c r="CY20" s="69"/>
      <c r="DJ20" s="69"/>
      <c r="DK20" s="69"/>
      <c r="DL20" s="69"/>
      <c r="DM20" s="61"/>
      <c r="DN20" s="61"/>
      <c r="DO20" s="69"/>
      <c r="DP20" s="69"/>
      <c r="DQ20" s="69"/>
      <c r="DR20" s="69"/>
      <c r="DS20" s="69"/>
      <c r="DT20" s="69"/>
      <c r="EE20" s="69"/>
      <c r="EF20" s="69"/>
      <c r="EG20" s="69"/>
      <c r="EH20" s="61"/>
      <c r="EI20" s="61"/>
      <c r="EJ20" s="69"/>
      <c r="EK20" s="69"/>
      <c r="EL20" s="69"/>
      <c r="EM20" s="69"/>
      <c r="EN20" s="69"/>
      <c r="EO20" s="69" t="s">
        <v>88</v>
      </c>
      <c r="EP20" s="2">
        <v>15</v>
      </c>
      <c r="ER20" s="2">
        <v>3040</v>
      </c>
      <c r="ES20" s="71">
        <v>1</v>
      </c>
      <c r="EV20" s="2">
        <v>120</v>
      </c>
      <c r="EZ20" s="69">
        <v>45600</v>
      </c>
      <c r="FA20" s="69"/>
      <c r="FB20" s="69"/>
      <c r="FC20" s="61"/>
      <c r="FD20" s="61"/>
      <c r="FE20" s="69"/>
      <c r="FF20" s="69"/>
      <c r="FG20" s="69"/>
      <c r="FH20" s="69"/>
      <c r="FI20" s="69">
        <v>45600</v>
      </c>
      <c r="FJ20" s="69"/>
      <c r="FN20" s="71"/>
      <c r="FU20" s="69"/>
      <c r="FV20" s="69"/>
      <c r="FW20" s="69"/>
      <c r="FX20" s="61"/>
      <c r="FY20" s="61"/>
      <c r="FZ20" s="69"/>
      <c r="GA20" s="69"/>
      <c r="GB20" s="69"/>
      <c r="GC20" s="69"/>
      <c r="GD20" s="69"/>
      <c r="GE20" s="69"/>
      <c r="GP20" s="69"/>
      <c r="GQ20" s="69"/>
      <c r="GR20" s="69"/>
      <c r="GS20" s="61"/>
      <c r="GT20" s="61"/>
      <c r="GU20" s="69"/>
      <c r="GV20" s="69"/>
      <c r="GW20" s="69"/>
      <c r="GX20" s="69"/>
      <c r="GY20" s="69"/>
      <c r="GZ20" s="69"/>
      <c r="HK20" s="69"/>
      <c r="HL20" s="69"/>
      <c r="HM20" s="69"/>
      <c r="HN20" s="61"/>
      <c r="HO20" s="61"/>
      <c r="HP20" s="69"/>
      <c r="HQ20" s="69"/>
      <c r="HR20" s="69"/>
      <c r="HS20" s="69"/>
      <c r="HT20" s="69"/>
      <c r="HU20" s="69"/>
      <c r="IF20" s="69"/>
      <c r="IG20" s="69"/>
      <c r="IH20" s="69"/>
      <c r="II20" s="61"/>
      <c r="IJ20" s="61"/>
      <c r="IK20" s="69"/>
      <c r="IL20" s="69"/>
      <c r="IM20" s="69"/>
      <c r="IN20" s="69"/>
      <c r="IO20" s="69"/>
      <c r="IP20" s="69"/>
      <c r="JA20" s="69"/>
      <c r="JB20" s="69"/>
      <c r="JC20" s="69"/>
      <c r="JD20" s="61"/>
      <c r="JE20" s="61"/>
      <c r="JF20" s="69"/>
      <c r="JG20" s="69"/>
      <c r="JH20" s="69"/>
      <c r="JI20" s="69"/>
      <c r="JJ20" s="69"/>
      <c r="JK20" s="84">
        <f t="shared" si="4"/>
        <v>0</v>
      </c>
      <c r="JL20" s="85">
        <f t="shared" si="5"/>
        <v>148960</v>
      </c>
      <c r="JM20" s="94">
        <f t="shared" si="6"/>
        <v>0</v>
      </c>
      <c r="JN20" s="85">
        <f t="shared" si="7"/>
        <v>0</v>
      </c>
      <c r="JO20" s="94">
        <f t="shared" si="8"/>
        <v>0</v>
      </c>
      <c r="JP20" s="85">
        <f t="shared" si="9"/>
        <v>0</v>
      </c>
      <c r="JQ20" s="95">
        <f t="shared" si="10"/>
        <v>0</v>
      </c>
      <c r="JR20" s="84">
        <f t="shared" si="11"/>
        <v>0</v>
      </c>
      <c r="JS20" s="96">
        <f t="shared" si="12"/>
        <v>0</v>
      </c>
      <c r="JT20" s="85">
        <f t="shared" si="13"/>
        <v>0</v>
      </c>
      <c r="JU20" s="107">
        <f t="shared" si="14"/>
        <v>0</v>
      </c>
      <c r="JV20" s="108">
        <f t="shared" si="15"/>
        <v>0</v>
      </c>
      <c r="JW20" s="109">
        <f t="shared" si="16"/>
        <v>0</v>
      </c>
      <c r="JX20" s="45">
        <f t="shared" si="17"/>
        <v>0</v>
      </c>
      <c r="JY20" s="61">
        <f t="shared" si="18"/>
        <v>0</v>
      </c>
      <c r="JZ20" s="61">
        <f t="shared" si="19"/>
        <v>0</v>
      </c>
      <c r="KA20" s="61">
        <f t="shared" si="20"/>
        <v>0</v>
      </c>
      <c r="KB20" s="61">
        <f t="shared" si="21"/>
        <v>0</v>
      </c>
      <c r="KC20" s="61">
        <f t="shared" si="22"/>
        <v>0</v>
      </c>
      <c r="KD20" s="61">
        <f t="shared" si="23"/>
        <v>0</v>
      </c>
      <c r="KE20" s="61">
        <f t="shared" si="24"/>
        <v>49</v>
      </c>
      <c r="KF20" s="61">
        <f t="shared" si="25"/>
        <v>0</v>
      </c>
      <c r="KG20" s="117">
        <f t="shared" si="26"/>
        <v>0</v>
      </c>
      <c r="KH20" s="45">
        <f t="shared" si="27"/>
        <v>0</v>
      </c>
      <c r="KI20" s="61">
        <f t="shared" si="28"/>
        <v>0</v>
      </c>
      <c r="KJ20" s="61">
        <f t="shared" si="29"/>
        <v>0</v>
      </c>
      <c r="KK20" s="61">
        <f t="shared" si="30"/>
        <v>0</v>
      </c>
      <c r="KL20" s="61">
        <f t="shared" si="31"/>
        <v>0</v>
      </c>
      <c r="KM20" s="61">
        <f t="shared" si="32"/>
        <v>0</v>
      </c>
      <c r="KN20" s="61">
        <f t="shared" si="33"/>
        <v>0</v>
      </c>
      <c r="KO20" s="61">
        <f t="shared" si="34"/>
        <v>0</v>
      </c>
      <c r="KP20" s="61">
        <f t="shared" si="35"/>
        <v>0</v>
      </c>
      <c r="KQ20" s="117">
        <f t="shared" si="36"/>
        <v>0</v>
      </c>
      <c r="KR20" s="121">
        <f t="shared" si="37"/>
        <v>49</v>
      </c>
      <c r="KS20" s="127">
        <f t="shared" si="38"/>
        <v>0</v>
      </c>
      <c r="KT20" s="127">
        <f t="shared" si="39"/>
        <v>0</v>
      </c>
      <c r="KU20" s="127">
        <f t="shared" si="40"/>
        <v>0</v>
      </c>
      <c r="KV20" s="127">
        <f t="shared" si="41"/>
        <v>0</v>
      </c>
      <c r="KW20" s="128">
        <f t="shared" si="42"/>
        <v>0</v>
      </c>
      <c r="KX20" s="121">
        <f t="shared" si="43"/>
        <v>0</v>
      </c>
      <c r="KY20" s="127">
        <f t="shared" si="44"/>
        <v>0</v>
      </c>
      <c r="KZ20" s="127">
        <f t="shared" si="45"/>
        <v>0</v>
      </c>
      <c r="LA20" s="127">
        <f t="shared" si="46"/>
        <v>0</v>
      </c>
      <c r="LB20" s="127">
        <f t="shared" si="47"/>
        <v>0</v>
      </c>
      <c r="LC20" s="134">
        <f t="shared" si="48"/>
        <v>0</v>
      </c>
      <c r="LD20" s="135"/>
    </row>
    <row r="21" s="2" customFormat="1" customHeight="1" spans="1:316">
      <c r="A21" s="13" t="s">
        <v>121</v>
      </c>
      <c r="B21" s="14">
        <v>12011020200358</v>
      </c>
      <c r="C21" s="15" t="s">
        <v>122</v>
      </c>
      <c r="D21" s="16" t="s">
        <v>90</v>
      </c>
      <c r="E21" s="17" t="s">
        <v>76</v>
      </c>
      <c r="F21" s="18" t="s">
        <v>123</v>
      </c>
      <c r="G21" s="19" t="s">
        <v>86</v>
      </c>
      <c r="H21" s="20">
        <v>50</v>
      </c>
      <c r="I21" s="40">
        <v>1</v>
      </c>
      <c r="J21" s="41">
        <v>44147</v>
      </c>
      <c r="K21" s="41">
        <v>44162</v>
      </c>
      <c r="L21" s="42">
        <v>120</v>
      </c>
      <c r="M21" s="34" t="s">
        <v>87</v>
      </c>
      <c r="N21" s="43"/>
      <c r="O21" s="44">
        <v>50</v>
      </c>
      <c r="P21" s="45"/>
      <c r="Q21" s="59">
        <f t="shared" si="0"/>
        <v>33120</v>
      </c>
      <c r="R21" s="60"/>
      <c r="S21" s="60"/>
      <c r="T21" s="61">
        <f t="shared" si="1"/>
        <v>46</v>
      </c>
      <c r="U21" s="61">
        <f t="shared" si="2"/>
        <v>0</v>
      </c>
      <c r="V21" s="61">
        <v>2600</v>
      </c>
      <c r="W21" s="62">
        <v>0.9</v>
      </c>
      <c r="X21" s="61"/>
      <c r="Y21" s="61"/>
      <c r="Z21" s="61">
        <v>120</v>
      </c>
      <c r="AA21" s="61"/>
      <c r="AB21" s="61"/>
      <c r="AC21" s="61"/>
      <c r="AD21" s="61">
        <f t="shared" ref="AD21:AM21" si="65">AY21+BT21+CO21+DJ21+EE21+EZ21+FU21+GP21+HK21+IF21+JA21</f>
        <v>107640</v>
      </c>
      <c r="AE21" s="61">
        <f t="shared" si="65"/>
        <v>0</v>
      </c>
      <c r="AF21" s="61">
        <f t="shared" si="65"/>
        <v>0</v>
      </c>
      <c r="AG21" s="61">
        <f t="shared" si="65"/>
        <v>0</v>
      </c>
      <c r="AH21" s="61">
        <f t="shared" si="65"/>
        <v>0</v>
      </c>
      <c r="AI21" s="61">
        <f t="shared" si="65"/>
        <v>0</v>
      </c>
      <c r="AJ21" s="61">
        <f t="shared" si="65"/>
        <v>0</v>
      </c>
      <c r="AK21" s="61">
        <f t="shared" si="65"/>
        <v>0</v>
      </c>
      <c r="AL21" s="61">
        <f t="shared" si="65"/>
        <v>0</v>
      </c>
      <c r="AM21" s="61">
        <f t="shared" si="65"/>
        <v>107640</v>
      </c>
      <c r="AN21" s="69" t="s">
        <v>37</v>
      </c>
      <c r="AO21" s="2">
        <v>23</v>
      </c>
      <c r="AQ21" s="2">
        <v>2600</v>
      </c>
      <c r="AR21" s="71">
        <v>0.9</v>
      </c>
      <c r="AU21" s="2">
        <v>120</v>
      </c>
      <c r="AY21" s="69">
        <v>53820</v>
      </c>
      <c r="AZ21" s="69"/>
      <c r="BA21" s="69"/>
      <c r="BB21" s="61"/>
      <c r="BC21" s="61"/>
      <c r="BD21" s="69"/>
      <c r="BE21" s="69"/>
      <c r="BF21" s="69"/>
      <c r="BG21" s="69"/>
      <c r="BH21" s="69">
        <v>53820</v>
      </c>
      <c r="BI21" s="69"/>
      <c r="BT21" s="69"/>
      <c r="BU21" s="69"/>
      <c r="BV21" s="69"/>
      <c r="BW21" s="61"/>
      <c r="BX21" s="61"/>
      <c r="BY21" s="69"/>
      <c r="BZ21" s="69"/>
      <c r="CA21" s="69"/>
      <c r="CB21" s="69"/>
      <c r="CC21" s="69"/>
      <c r="CD21" s="69"/>
      <c r="CO21" s="69"/>
      <c r="CP21" s="69"/>
      <c r="CQ21" s="69"/>
      <c r="CR21" s="61"/>
      <c r="CS21" s="61"/>
      <c r="CT21" s="69"/>
      <c r="CU21" s="69"/>
      <c r="CV21" s="69"/>
      <c r="CW21" s="69"/>
      <c r="CX21" s="69"/>
      <c r="CY21" s="69"/>
      <c r="DJ21" s="69"/>
      <c r="DK21" s="69"/>
      <c r="DL21" s="69"/>
      <c r="DM21" s="61"/>
      <c r="DN21" s="61"/>
      <c r="DO21" s="69"/>
      <c r="DP21" s="69"/>
      <c r="DQ21" s="69"/>
      <c r="DR21" s="69"/>
      <c r="DS21" s="69"/>
      <c r="DT21" s="69"/>
      <c r="EE21" s="69"/>
      <c r="EF21" s="69"/>
      <c r="EG21" s="69"/>
      <c r="EH21" s="61"/>
      <c r="EI21" s="61"/>
      <c r="EJ21" s="69"/>
      <c r="EK21" s="69"/>
      <c r="EL21" s="69"/>
      <c r="EM21" s="69"/>
      <c r="EN21" s="69"/>
      <c r="EO21" s="69" t="s">
        <v>88</v>
      </c>
      <c r="EP21" s="2">
        <v>5</v>
      </c>
      <c r="ER21" s="2">
        <v>2600</v>
      </c>
      <c r="ES21" s="71">
        <v>0.9</v>
      </c>
      <c r="EV21" s="2">
        <v>120</v>
      </c>
      <c r="EZ21" s="69">
        <v>11700</v>
      </c>
      <c r="FA21" s="69"/>
      <c r="FB21" s="69"/>
      <c r="FC21" s="61"/>
      <c r="FD21" s="61"/>
      <c r="FE21" s="69"/>
      <c r="FF21" s="69"/>
      <c r="FG21" s="69"/>
      <c r="FH21" s="69"/>
      <c r="FI21" s="69">
        <v>11700</v>
      </c>
      <c r="FJ21" s="69" t="s">
        <v>43</v>
      </c>
      <c r="FK21" s="2">
        <v>18</v>
      </c>
      <c r="FM21" s="2">
        <v>2600</v>
      </c>
      <c r="FN21" s="71">
        <v>0.9</v>
      </c>
      <c r="FQ21" s="2">
        <v>120</v>
      </c>
      <c r="FU21" s="69">
        <v>42120</v>
      </c>
      <c r="FV21" s="69"/>
      <c r="FW21" s="69"/>
      <c r="FX21" s="61"/>
      <c r="FY21" s="61"/>
      <c r="FZ21" s="69"/>
      <c r="GA21" s="69"/>
      <c r="GB21" s="69"/>
      <c r="GC21" s="69"/>
      <c r="GD21" s="69">
        <v>42120</v>
      </c>
      <c r="GE21" s="69"/>
      <c r="GP21" s="69"/>
      <c r="GQ21" s="69"/>
      <c r="GR21" s="69"/>
      <c r="GS21" s="61"/>
      <c r="GT21" s="61"/>
      <c r="GU21" s="69"/>
      <c r="GV21" s="69"/>
      <c r="GW21" s="69"/>
      <c r="GX21" s="69"/>
      <c r="GY21" s="69"/>
      <c r="GZ21" s="69"/>
      <c r="HK21" s="69"/>
      <c r="HL21" s="69"/>
      <c r="HM21" s="69"/>
      <c r="HN21" s="61"/>
      <c r="HO21" s="61"/>
      <c r="HP21" s="69"/>
      <c r="HQ21" s="69"/>
      <c r="HR21" s="69"/>
      <c r="HS21" s="69"/>
      <c r="HT21" s="69"/>
      <c r="HU21" s="69"/>
      <c r="IF21" s="69"/>
      <c r="IG21" s="69"/>
      <c r="IH21" s="69"/>
      <c r="II21" s="61"/>
      <c r="IJ21" s="61"/>
      <c r="IK21" s="69"/>
      <c r="IL21" s="69"/>
      <c r="IM21" s="69"/>
      <c r="IN21" s="69"/>
      <c r="IO21" s="69"/>
      <c r="IP21" s="69"/>
      <c r="JA21" s="69"/>
      <c r="JB21" s="69"/>
      <c r="JC21" s="69"/>
      <c r="JD21" s="61"/>
      <c r="JE21" s="61"/>
      <c r="JF21" s="69"/>
      <c r="JG21" s="69"/>
      <c r="JH21" s="69"/>
      <c r="JI21" s="69"/>
      <c r="JJ21" s="69"/>
      <c r="JK21" s="84">
        <f t="shared" si="4"/>
        <v>0</v>
      </c>
      <c r="JL21" s="85">
        <f t="shared" si="5"/>
        <v>107640</v>
      </c>
      <c r="JM21" s="94">
        <f t="shared" si="6"/>
        <v>0</v>
      </c>
      <c r="JN21" s="85">
        <f t="shared" si="7"/>
        <v>0</v>
      </c>
      <c r="JO21" s="94">
        <f t="shared" si="8"/>
        <v>0</v>
      </c>
      <c r="JP21" s="85">
        <f t="shared" si="9"/>
        <v>0</v>
      </c>
      <c r="JQ21" s="95">
        <f t="shared" si="10"/>
        <v>0</v>
      </c>
      <c r="JR21" s="84">
        <f t="shared" si="11"/>
        <v>0</v>
      </c>
      <c r="JS21" s="96">
        <f t="shared" si="12"/>
        <v>0</v>
      </c>
      <c r="JT21" s="85">
        <f t="shared" si="13"/>
        <v>0</v>
      </c>
      <c r="JU21" s="107">
        <f t="shared" si="14"/>
        <v>0</v>
      </c>
      <c r="JV21" s="108">
        <f t="shared" si="15"/>
        <v>0</v>
      </c>
      <c r="JW21" s="109">
        <f t="shared" si="16"/>
        <v>0</v>
      </c>
      <c r="JX21" s="45">
        <f t="shared" si="17"/>
        <v>0</v>
      </c>
      <c r="JY21" s="61">
        <f t="shared" si="18"/>
        <v>0</v>
      </c>
      <c r="JZ21" s="61">
        <f t="shared" si="19"/>
        <v>0</v>
      </c>
      <c r="KA21" s="61">
        <f t="shared" si="20"/>
        <v>0</v>
      </c>
      <c r="KB21" s="61">
        <f t="shared" si="21"/>
        <v>0</v>
      </c>
      <c r="KC21" s="61">
        <f t="shared" si="22"/>
        <v>0</v>
      </c>
      <c r="KD21" s="61">
        <f t="shared" si="23"/>
        <v>0</v>
      </c>
      <c r="KE21" s="61">
        <f t="shared" si="24"/>
        <v>28</v>
      </c>
      <c r="KF21" s="61">
        <f t="shared" si="25"/>
        <v>18</v>
      </c>
      <c r="KG21" s="117">
        <f t="shared" si="26"/>
        <v>0</v>
      </c>
      <c r="KH21" s="45">
        <f t="shared" si="27"/>
        <v>0</v>
      </c>
      <c r="KI21" s="61">
        <f t="shared" si="28"/>
        <v>0</v>
      </c>
      <c r="KJ21" s="61">
        <f t="shared" si="29"/>
        <v>0</v>
      </c>
      <c r="KK21" s="61">
        <f t="shared" si="30"/>
        <v>0</v>
      </c>
      <c r="KL21" s="61">
        <f t="shared" si="31"/>
        <v>0</v>
      </c>
      <c r="KM21" s="61">
        <f t="shared" si="32"/>
        <v>0</v>
      </c>
      <c r="KN21" s="61">
        <f t="shared" si="33"/>
        <v>0</v>
      </c>
      <c r="KO21" s="61">
        <f t="shared" si="34"/>
        <v>0</v>
      </c>
      <c r="KP21" s="61">
        <f t="shared" si="35"/>
        <v>0</v>
      </c>
      <c r="KQ21" s="117">
        <f t="shared" si="36"/>
        <v>0</v>
      </c>
      <c r="KR21" s="121">
        <f t="shared" si="37"/>
        <v>0</v>
      </c>
      <c r="KS21" s="127">
        <f t="shared" si="38"/>
        <v>46</v>
      </c>
      <c r="KT21" s="127">
        <f t="shared" si="39"/>
        <v>0</v>
      </c>
      <c r="KU21" s="127">
        <f t="shared" si="40"/>
        <v>0</v>
      </c>
      <c r="KV21" s="127">
        <f t="shared" si="41"/>
        <v>0</v>
      </c>
      <c r="KW21" s="128">
        <f t="shared" si="42"/>
        <v>0</v>
      </c>
      <c r="KX21" s="121">
        <f t="shared" si="43"/>
        <v>0</v>
      </c>
      <c r="KY21" s="127">
        <f t="shared" si="44"/>
        <v>0</v>
      </c>
      <c r="KZ21" s="127">
        <f t="shared" si="45"/>
        <v>0</v>
      </c>
      <c r="LA21" s="127">
        <f t="shared" si="46"/>
        <v>0</v>
      </c>
      <c r="LB21" s="127">
        <f t="shared" si="47"/>
        <v>0</v>
      </c>
      <c r="LC21" s="134">
        <f t="shared" si="48"/>
        <v>0</v>
      </c>
      <c r="LD21" s="135"/>
    </row>
    <row r="22" s="2" customFormat="1" customHeight="1" spans="1:316">
      <c r="A22" s="13" t="s">
        <v>124</v>
      </c>
      <c r="B22" s="14">
        <v>12011020200385</v>
      </c>
      <c r="C22" s="15" t="s">
        <v>122</v>
      </c>
      <c r="D22" s="16" t="s">
        <v>119</v>
      </c>
      <c r="E22" s="17" t="s">
        <v>75</v>
      </c>
      <c r="F22" s="18" t="s">
        <v>123</v>
      </c>
      <c r="G22" s="19" t="s">
        <v>98</v>
      </c>
      <c r="H22" s="20">
        <v>50</v>
      </c>
      <c r="I22" s="40">
        <v>1</v>
      </c>
      <c r="J22" s="41">
        <v>44180</v>
      </c>
      <c r="K22" s="41">
        <v>44195</v>
      </c>
      <c r="L22" s="42">
        <v>120</v>
      </c>
      <c r="M22" s="34" t="s">
        <v>87</v>
      </c>
      <c r="N22" s="43"/>
      <c r="O22" s="44">
        <v>50</v>
      </c>
      <c r="P22" s="45"/>
      <c r="Q22" s="59">
        <f t="shared" si="0"/>
        <v>33840</v>
      </c>
      <c r="R22" s="60"/>
      <c r="S22" s="60"/>
      <c r="T22" s="61">
        <f t="shared" si="1"/>
        <v>47</v>
      </c>
      <c r="U22" s="61">
        <f t="shared" si="2"/>
        <v>0</v>
      </c>
      <c r="V22" s="61">
        <v>3040</v>
      </c>
      <c r="W22" s="62">
        <v>1</v>
      </c>
      <c r="X22" s="61"/>
      <c r="Y22" s="61"/>
      <c r="Z22" s="61">
        <v>120</v>
      </c>
      <c r="AA22" s="61"/>
      <c r="AB22" s="61"/>
      <c r="AC22" s="61"/>
      <c r="AD22" s="61">
        <f t="shared" ref="AD22:AM22" si="66">AY22+BT22+CO22+DJ22+EE22+EZ22+FU22+GP22+HK22+IF22+JA22</f>
        <v>142880</v>
      </c>
      <c r="AE22" s="61">
        <f t="shared" si="66"/>
        <v>0</v>
      </c>
      <c r="AF22" s="61">
        <f t="shared" si="66"/>
        <v>0</v>
      </c>
      <c r="AG22" s="61">
        <f t="shared" si="66"/>
        <v>0</v>
      </c>
      <c r="AH22" s="61">
        <f t="shared" si="66"/>
        <v>0</v>
      </c>
      <c r="AI22" s="61">
        <f t="shared" si="66"/>
        <v>0</v>
      </c>
      <c r="AJ22" s="61">
        <f t="shared" si="66"/>
        <v>0</v>
      </c>
      <c r="AK22" s="61">
        <f t="shared" si="66"/>
        <v>0</v>
      </c>
      <c r="AL22" s="61">
        <f t="shared" si="66"/>
        <v>0</v>
      </c>
      <c r="AM22" s="61">
        <f t="shared" si="66"/>
        <v>142880</v>
      </c>
      <c r="AN22" s="69" t="s">
        <v>37</v>
      </c>
      <c r="AO22" s="2">
        <v>26</v>
      </c>
      <c r="AQ22" s="2">
        <v>3040</v>
      </c>
      <c r="AR22" s="71">
        <v>1</v>
      </c>
      <c r="AU22" s="2">
        <v>120</v>
      </c>
      <c r="AY22" s="69">
        <v>79040</v>
      </c>
      <c r="AZ22" s="69"/>
      <c r="BA22" s="69"/>
      <c r="BB22" s="61"/>
      <c r="BC22" s="61"/>
      <c r="BD22" s="69"/>
      <c r="BE22" s="69"/>
      <c r="BF22" s="69"/>
      <c r="BG22" s="69"/>
      <c r="BH22" s="69">
        <v>79040</v>
      </c>
      <c r="BI22" s="69"/>
      <c r="BT22" s="69"/>
      <c r="BU22" s="69"/>
      <c r="BV22" s="69"/>
      <c r="BW22" s="61"/>
      <c r="BX22" s="61"/>
      <c r="BY22" s="69"/>
      <c r="BZ22" s="69"/>
      <c r="CA22" s="69"/>
      <c r="CB22" s="69"/>
      <c r="CC22" s="69"/>
      <c r="CD22" s="69"/>
      <c r="CO22" s="69"/>
      <c r="CP22" s="69"/>
      <c r="CQ22" s="69"/>
      <c r="CR22" s="61"/>
      <c r="CS22" s="61"/>
      <c r="CT22" s="69"/>
      <c r="CU22" s="69"/>
      <c r="CV22" s="69"/>
      <c r="CW22" s="69"/>
      <c r="CX22" s="69"/>
      <c r="CY22" s="69"/>
      <c r="DJ22" s="69"/>
      <c r="DK22" s="69"/>
      <c r="DL22" s="69"/>
      <c r="DM22" s="61"/>
      <c r="DN22" s="61"/>
      <c r="DO22" s="69"/>
      <c r="DP22" s="69"/>
      <c r="DQ22" s="69"/>
      <c r="DR22" s="69"/>
      <c r="DS22" s="69"/>
      <c r="DT22" s="69"/>
      <c r="EE22" s="69"/>
      <c r="EF22" s="69"/>
      <c r="EG22" s="69"/>
      <c r="EH22" s="61"/>
      <c r="EI22" s="61"/>
      <c r="EJ22" s="69"/>
      <c r="EK22" s="69"/>
      <c r="EL22" s="69"/>
      <c r="EM22" s="69"/>
      <c r="EN22" s="69"/>
      <c r="EO22" s="69" t="s">
        <v>88</v>
      </c>
      <c r="EP22" s="2">
        <v>10</v>
      </c>
      <c r="ER22" s="2">
        <v>3040</v>
      </c>
      <c r="ES22" s="71">
        <v>1</v>
      </c>
      <c r="EV22" s="2">
        <v>120</v>
      </c>
      <c r="EZ22" s="69">
        <v>30400</v>
      </c>
      <c r="FA22" s="69"/>
      <c r="FB22" s="69"/>
      <c r="FC22" s="61"/>
      <c r="FD22" s="61"/>
      <c r="FE22" s="69"/>
      <c r="FF22" s="69"/>
      <c r="FG22" s="69"/>
      <c r="FH22" s="69"/>
      <c r="FI22" s="69">
        <v>30400</v>
      </c>
      <c r="FJ22" s="69" t="s">
        <v>43</v>
      </c>
      <c r="FK22" s="2">
        <v>11</v>
      </c>
      <c r="FM22" s="2">
        <v>3040</v>
      </c>
      <c r="FN22" s="71">
        <v>1</v>
      </c>
      <c r="FQ22" s="2">
        <v>120</v>
      </c>
      <c r="FU22" s="69">
        <v>33440</v>
      </c>
      <c r="FV22" s="69"/>
      <c r="FW22" s="69"/>
      <c r="FX22" s="61"/>
      <c r="FY22" s="61"/>
      <c r="FZ22" s="69"/>
      <c r="GA22" s="69"/>
      <c r="GB22" s="69"/>
      <c r="GC22" s="69"/>
      <c r="GD22" s="69">
        <v>33440</v>
      </c>
      <c r="GE22" s="69"/>
      <c r="GP22" s="69"/>
      <c r="GQ22" s="69"/>
      <c r="GR22" s="69"/>
      <c r="GS22" s="61"/>
      <c r="GT22" s="61"/>
      <c r="GU22" s="69"/>
      <c r="GV22" s="69"/>
      <c r="GW22" s="69"/>
      <c r="GX22" s="69"/>
      <c r="GY22" s="69"/>
      <c r="GZ22" s="69"/>
      <c r="HK22" s="69"/>
      <c r="HL22" s="69"/>
      <c r="HM22" s="69"/>
      <c r="HN22" s="61"/>
      <c r="HO22" s="61"/>
      <c r="HP22" s="69"/>
      <c r="HQ22" s="69"/>
      <c r="HR22" s="69"/>
      <c r="HS22" s="69"/>
      <c r="HT22" s="69"/>
      <c r="HU22" s="69"/>
      <c r="IF22" s="69"/>
      <c r="IG22" s="69"/>
      <c r="IH22" s="69"/>
      <c r="II22" s="61"/>
      <c r="IJ22" s="61"/>
      <c r="IK22" s="69"/>
      <c r="IL22" s="69"/>
      <c r="IM22" s="69"/>
      <c r="IN22" s="69"/>
      <c r="IO22" s="69"/>
      <c r="IP22" s="69"/>
      <c r="JA22" s="69"/>
      <c r="JB22" s="69"/>
      <c r="JC22" s="69"/>
      <c r="JD22" s="61"/>
      <c r="JE22" s="61"/>
      <c r="JF22" s="69"/>
      <c r="JG22" s="69"/>
      <c r="JH22" s="69"/>
      <c r="JI22" s="69"/>
      <c r="JJ22" s="69"/>
      <c r="JK22" s="84">
        <f t="shared" si="4"/>
        <v>0</v>
      </c>
      <c r="JL22" s="85">
        <f t="shared" si="5"/>
        <v>142880</v>
      </c>
      <c r="JM22" s="94">
        <f t="shared" si="6"/>
        <v>0</v>
      </c>
      <c r="JN22" s="85">
        <f t="shared" si="7"/>
        <v>0</v>
      </c>
      <c r="JO22" s="94">
        <f t="shared" si="8"/>
        <v>0</v>
      </c>
      <c r="JP22" s="85">
        <f t="shared" si="9"/>
        <v>0</v>
      </c>
      <c r="JQ22" s="95">
        <f t="shared" si="10"/>
        <v>0</v>
      </c>
      <c r="JR22" s="84">
        <f t="shared" si="11"/>
        <v>0</v>
      </c>
      <c r="JS22" s="96">
        <f t="shared" si="12"/>
        <v>0</v>
      </c>
      <c r="JT22" s="85">
        <f t="shared" si="13"/>
        <v>0</v>
      </c>
      <c r="JU22" s="107">
        <f t="shared" si="14"/>
        <v>0</v>
      </c>
      <c r="JV22" s="108">
        <f t="shared" si="15"/>
        <v>0</v>
      </c>
      <c r="JW22" s="109">
        <f t="shared" si="16"/>
        <v>0</v>
      </c>
      <c r="JX22" s="45">
        <f t="shared" si="17"/>
        <v>0</v>
      </c>
      <c r="JY22" s="61">
        <f t="shared" si="18"/>
        <v>0</v>
      </c>
      <c r="JZ22" s="61">
        <f t="shared" si="19"/>
        <v>0</v>
      </c>
      <c r="KA22" s="61">
        <f t="shared" si="20"/>
        <v>0</v>
      </c>
      <c r="KB22" s="61">
        <f t="shared" si="21"/>
        <v>0</v>
      </c>
      <c r="KC22" s="61">
        <f t="shared" si="22"/>
        <v>0</v>
      </c>
      <c r="KD22" s="61">
        <f t="shared" si="23"/>
        <v>0</v>
      </c>
      <c r="KE22" s="61">
        <f t="shared" si="24"/>
        <v>36</v>
      </c>
      <c r="KF22" s="61">
        <f t="shared" si="25"/>
        <v>11</v>
      </c>
      <c r="KG22" s="117">
        <f t="shared" si="26"/>
        <v>0</v>
      </c>
      <c r="KH22" s="45">
        <f t="shared" si="27"/>
        <v>0</v>
      </c>
      <c r="KI22" s="61">
        <f t="shared" si="28"/>
        <v>0</v>
      </c>
      <c r="KJ22" s="61">
        <f t="shared" si="29"/>
        <v>0</v>
      </c>
      <c r="KK22" s="61">
        <f t="shared" si="30"/>
        <v>0</v>
      </c>
      <c r="KL22" s="61">
        <f t="shared" si="31"/>
        <v>0</v>
      </c>
      <c r="KM22" s="61">
        <f t="shared" si="32"/>
        <v>0</v>
      </c>
      <c r="KN22" s="61">
        <f t="shared" si="33"/>
        <v>0</v>
      </c>
      <c r="KO22" s="61">
        <f t="shared" si="34"/>
        <v>0</v>
      </c>
      <c r="KP22" s="61">
        <f t="shared" si="35"/>
        <v>0</v>
      </c>
      <c r="KQ22" s="117">
        <f t="shared" si="36"/>
        <v>0</v>
      </c>
      <c r="KR22" s="121">
        <f t="shared" si="37"/>
        <v>47</v>
      </c>
      <c r="KS22" s="127">
        <f t="shared" si="38"/>
        <v>0</v>
      </c>
      <c r="KT22" s="127">
        <f t="shared" si="39"/>
        <v>0</v>
      </c>
      <c r="KU22" s="127">
        <f t="shared" si="40"/>
        <v>0</v>
      </c>
      <c r="KV22" s="127">
        <f t="shared" si="41"/>
        <v>0</v>
      </c>
      <c r="KW22" s="128">
        <f t="shared" si="42"/>
        <v>0</v>
      </c>
      <c r="KX22" s="121">
        <f t="shared" si="43"/>
        <v>0</v>
      </c>
      <c r="KY22" s="127">
        <f t="shared" si="44"/>
        <v>0</v>
      </c>
      <c r="KZ22" s="127">
        <f t="shared" si="45"/>
        <v>0</v>
      </c>
      <c r="LA22" s="127">
        <f t="shared" si="46"/>
        <v>0</v>
      </c>
      <c r="LB22" s="127">
        <f t="shared" si="47"/>
        <v>0</v>
      </c>
      <c r="LC22" s="134">
        <f t="shared" si="48"/>
        <v>0</v>
      </c>
      <c r="LD22" s="135"/>
    </row>
    <row r="23" s="2" customFormat="1" customHeight="1" spans="1:316">
      <c r="A23" s="13" t="s">
        <v>125</v>
      </c>
      <c r="B23" s="14">
        <v>12011020210005</v>
      </c>
      <c r="C23" s="15" t="s">
        <v>126</v>
      </c>
      <c r="D23" s="16" t="s">
        <v>119</v>
      </c>
      <c r="E23" s="17" t="s">
        <v>75</v>
      </c>
      <c r="F23" s="24" t="s">
        <v>85</v>
      </c>
      <c r="G23" s="19" t="s">
        <v>98</v>
      </c>
      <c r="H23" s="20">
        <v>37</v>
      </c>
      <c r="I23" s="40">
        <v>1</v>
      </c>
      <c r="J23" s="41">
        <v>44202</v>
      </c>
      <c r="K23" s="41">
        <v>44217</v>
      </c>
      <c r="L23" s="42">
        <v>120</v>
      </c>
      <c r="M23" s="34" t="s">
        <v>87</v>
      </c>
      <c r="N23" s="43"/>
      <c r="O23" s="44">
        <v>37</v>
      </c>
      <c r="P23" s="45"/>
      <c r="Q23" s="59">
        <f t="shared" si="0"/>
        <v>23760</v>
      </c>
      <c r="R23" s="60"/>
      <c r="S23" s="60"/>
      <c r="T23" s="61">
        <f t="shared" si="1"/>
        <v>33</v>
      </c>
      <c r="U23" s="61">
        <f t="shared" si="2"/>
        <v>0</v>
      </c>
      <c r="V23" s="61">
        <v>3040</v>
      </c>
      <c r="W23" s="62">
        <v>1</v>
      </c>
      <c r="X23" s="61"/>
      <c r="Y23" s="61"/>
      <c r="Z23" s="61">
        <v>120</v>
      </c>
      <c r="AA23" s="61"/>
      <c r="AB23" s="61"/>
      <c r="AC23" s="61"/>
      <c r="AD23" s="61">
        <f t="shared" ref="AD23:AM23" si="67">AY23+BT23+CO23+DJ23+EE23+EZ23+FU23+GP23+HK23+IF23+JA23</f>
        <v>100320</v>
      </c>
      <c r="AE23" s="61">
        <f t="shared" si="67"/>
        <v>0</v>
      </c>
      <c r="AF23" s="61">
        <f t="shared" si="67"/>
        <v>0</v>
      </c>
      <c r="AG23" s="61">
        <f t="shared" si="67"/>
        <v>0</v>
      </c>
      <c r="AH23" s="61">
        <f t="shared" si="67"/>
        <v>0</v>
      </c>
      <c r="AI23" s="61">
        <f t="shared" si="67"/>
        <v>0</v>
      </c>
      <c r="AJ23" s="61">
        <f t="shared" si="67"/>
        <v>0</v>
      </c>
      <c r="AK23" s="61">
        <f t="shared" si="67"/>
        <v>0</v>
      </c>
      <c r="AL23" s="61">
        <f t="shared" si="67"/>
        <v>0</v>
      </c>
      <c r="AM23" s="61">
        <f t="shared" si="67"/>
        <v>100320</v>
      </c>
      <c r="AN23" s="69" t="s">
        <v>37</v>
      </c>
      <c r="AO23" s="2">
        <v>10</v>
      </c>
      <c r="AQ23" s="2">
        <v>3040</v>
      </c>
      <c r="AR23" s="71">
        <v>1</v>
      </c>
      <c r="AU23" s="2">
        <v>120</v>
      </c>
      <c r="AY23" s="69">
        <v>30400</v>
      </c>
      <c r="AZ23" s="69"/>
      <c r="BA23" s="69"/>
      <c r="BB23" s="61"/>
      <c r="BC23" s="61"/>
      <c r="BD23" s="69"/>
      <c r="BE23" s="69"/>
      <c r="BF23" s="69"/>
      <c r="BG23" s="69"/>
      <c r="BH23" s="69">
        <v>30400</v>
      </c>
      <c r="BI23" s="69"/>
      <c r="BT23" s="69"/>
      <c r="BU23" s="69"/>
      <c r="BV23" s="69"/>
      <c r="BW23" s="61"/>
      <c r="BX23" s="61"/>
      <c r="BY23" s="69"/>
      <c r="BZ23" s="69"/>
      <c r="CA23" s="69"/>
      <c r="CB23" s="69"/>
      <c r="CC23" s="69"/>
      <c r="CD23" s="69"/>
      <c r="CO23" s="69"/>
      <c r="CP23" s="69"/>
      <c r="CQ23" s="69"/>
      <c r="CR23" s="61"/>
      <c r="CS23" s="61"/>
      <c r="CT23" s="69"/>
      <c r="CU23" s="69"/>
      <c r="CV23" s="69"/>
      <c r="CW23" s="69"/>
      <c r="CX23" s="69"/>
      <c r="CY23" s="69"/>
      <c r="DJ23" s="69"/>
      <c r="DK23" s="69"/>
      <c r="DL23" s="69"/>
      <c r="DM23" s="61"/>
      <c r="DN23" s="61"/>
      <c r="DO23" s="69"/>
      <c r="DP23" s="69"/>
      <c r="DQ23" s="69"/>
      <c r="DR23" s="69"/>
      <c r="DS23" s="69"/>
      <c r="DT23" s="69"/>
      <c r="EE23" s="69"/>
      <c r="EF23" s="69"/>
      <c r="EG23" s="69"/>
      <c r="EH23" s="61"/>
      <c r="EI23" s="61"/>
      <c r="EJ23" s="69"/>
      <c r="EK23" s="69"/>
      <c r="EL23" s="69"/>
      <c r="EM23" s="69"/>
      <c r="EN23" s="69"/>
      <c r="EO23" s="69" t="s">
        <v>88</v>
      </c>
      <c r="EP23" s="2">
        <v>9</v>
      </c>
      <c r="ER23" s="2">
        <v>3040</v>
      </c>
      <c r="ES23" s="71">
        <v>1</v>
      </c>
      <c r="EV23" s="2">
        <v>120</v>
      </c>
      <c r="EZ23" s="69">
        <v>27360</v>
      </c>
      <c r="FA23" s="69"/>
      <c r="FB23" s="69"/>
      <c r="FC23" s="61"/>
      <c r="FD23" s="61"/>
      <c r="FE23" s="69"/>
      <c r="FF23" s="69"/>
      <c r="FG23" s="69"/>
      <c r="FH23" s="69"/>
      <c r="FI23" s="69">
        <v>27360</v>
      </c>
      <c r="FJ23" s="69" t="s">
        <v>43</v>
      </c>
      <c r="FK23" s="2">
        <v>14</v>
      </c>
      <c r="FM23" s="2">
        <v>3040</v>
      </c>
      <c r="FN23" s="71">
        <v>1</v>
      </c>
      <c r="FQ23" s="2">
        <v>120</v>
      </c>
      <c r="FU23" s="69">
        <v>42560</v>
      </c>
      <c r="FV23" s="69"/>
      <c r="FW23" s="69"/>
      <c r="FX23" s="61"/>
      <c r="FY23" s="61"/>
      <c r="FZ23" s="69"/>
      <c r="GA23" s="69"/>
      <c r="GB23" s="69"/>
      <c r="GC23" s="69"/>
      <c r="GD23" s="69">
        <v>42560</v>
      </c>
      <c r="GE23" s="69"/>
      <c r="GP23" s="69"/>
      <c r="GQ23" s="69"/>
      <c r="GR23" s="69"/>
      <c r="GS23" s="61"/>
      <c r="GT23" s="61"/>
      <c r="GU23" s="69"/>
      <c r="GV23" s="69"/>
      <c r="GW23" s="69"/>
      <c r="GX23" s="69"/>
      <c r="GY23" s="69"/>
      <c r="GZ23" s="69"/>
      <c r="HK23" s="69"/>
      <c r="HL23" s="69"/>
      <c r="HM23" s="69"/>
      <c r="HN23" s="61"/>
      <c r="HO23" s="61"/>
      <c r="HP23" s="69"/>
      <c r="HQ23" s="69"/>
      <c r="HR23" s="69"/>
      <c r="HS23" s="69"/>
      <c r="HT23" s="69"/>
      <c r="HU23" s="69"/>
      <c r="IF23" s="69"/>
      <c r="IG23" s="69"/>
      <c r="IH23" s="69"/>
      <c r="II23" s="61"/>
      <c r="IJ23" s="61"/>
      <c r="IK23" s="69"/>
      <c r="IL23" s="69"/>
      <c r="IM23" s="69"/>
      <c r="IN23" s="69"/>
      <c r="IO23" s="69"/>
      <c r="IP23" s="69"/>
      <c r="JA23" s="69"/>
      <c r="JB23" s="69"/>
      <c r="JC23" s="69"/>
      <c r="JD23" s="61"/>
      <c r="JE23" s="61"/>
      <c r="JF23" s="69"/>
      <c r="JG23" s="69"/>
      <c r="JH23" s="69"/>
      <c r="JI23" s="69"/>
      <c r="JJ23" s="69"/>
      <c r="JK23" s="84">
        <f t="shared" si="4"/>
        <v>0</v>
      </c>
      <c r="JL23" s="85">
        <f t="shared" si="5"/>
        <v>100320</v>
      </c>
      <c r="JM23" s="94">
        <f t="shared" si="6"/>
        <v>0</v>
      </c>
      <c r="JN23" s="85">
        <f t="shared" si="7"/>
        <v>0</v>
      </c>
      <c r="JO23" s="94">
        <f t="shared" si="8"/>
        <v>0</v>
      </c>
      <c r="JP23" s="85">
        <f t="shared" si="9"/>
        <v>0</v>
      </c>
      <c r="JQ23" s="95">
        <f t="shared" si="10"/>
        <v>0</v>
      </c>
      <c r="JR23" s="84">
        <f t="shared" si="11"/>
        <v>0</v>
      </c>
      <c r="JS23" s="96">
        <f t="shared" si="12"/>
        <v>0</v>
      </c>
      <c r="JT23" s="85">
        <f t="shared" si="13"/>
        <v>0</v>
      </c>
      <c r="JU23" s="107">
        <f t="shared" si="14"/>
        <v>0</v>
      </c>
      <c r="JV23" s="108">
        <f t="shared" si="15"/>
        <v>0</v>
      </c>
      <c r="JW23" s="109">
        <f t="shared" si="16"/>
        <v>0</v>
      </c>
      <c r="JX23" s="45">
        <f t="shared" si="17"/>
        <v>0</v>
      </c>
      <c r="JY23" s="61">
        <f t="shared" si="18"/>
        <v>0</v>
      </c>
      <c r="JZ23" s="61">
        <f t="shared" si="19"/>
        <v>0</v>
      </c>
      <c r="KA23" s="61">
        <f t="shared" si="20"/>
        <v>0</v>
      </c>
      <c r="KB23" s="61">
        <f t="shared" si="21"/>
        <v>0</v>
      </c>
      <c r="KC23" s="61">
        <f t="shared" si="22"/>
        <v>0</v>
      </c>
      <c r="KD23" s="61">
        <f t="shared" si="23"/>
        <v>0</v>
      </c>
      <c r="KE23" s="61">
        <f t="shared" si="24"/>
        <v>19</v>
      </c>
      <c r="KF23" s="61">
        <f t="shared" si="25"/>
        <v>14</v>
      </c>
      <c r="KG23" s="117">
        <f t="shared" si="26"/>
        <v>0</v>
      </c>
      <c r="KH23" s="45">
        <f t="shared" si="27"/>
        <v>0</v>
      </c>
      <c r="KI23" s="61">
        <f t="shared" si="28"/>
        <v>0</v>
      </c>
      <c r="KJ23" s="61">
        <f t="shared" si="29"/>
        <v>0</v>
      </c>
      <c r="KK23" s="61">
        <f t="shared" si="30"/>
        <v>0</v>
      </c>
      <c r="KL23" s="61">
        <f t="shared" si="31"/>
        <v>0</v>
      </c>
      <c r="KM23" s="61">
        <f t="shared" si="32"/>
        <v>0</v>
      </c>
      <c r="KN23" s="61">
        <f t="shared" si="33"/>
        <v>0</v>
      </c>
      <c r="KO23" s="61">
        <f t="shared" si="34"/>
        <v>0</v>
      </c>
      <c r="KP23" s="61">
        <f t="shared" si="35"/>
        <v>0</v>
      </c>
      <c r="KQ23" s="117">
        <f t="shared" si="36"/>
        <v>0</v>
      </c>
      <c r="KR23" s="121">
        <f t="shared" si="37"/>
        <v>33</v>
      </c>
      <c r="KS23" s="127">
        <f t="shared" si="38"/>
        <v>0</v>
      </c>
      <c r="KT23" s="127">
        <f t="shared" si="39"/>
        <v>0</v>
      </c>
      <c r="KU23" s="127">
        <f t="shared" si="40"/>
        <v>0</v>
      </c>
      <c r="KV23" s="127">
        <f t="shared" si="41"/>
        <v>0</v>
      </c>
      <c r="KW23" s="128">
        <f t="shared" si="42"/>
        <v>0</v>
      </c>
      <c r="KX23" s="121">
        <f t="shared" si="43"/>
        <v>0</v>
      </c>
      <c r="KY23" s="127">
        <f t="shared" si="44"/>
        <v>0</v>
      </c>
      <c r="KZ23" s="127">
        <f t="shared" si="45"/>
        <v>0</v>
      </c>
      <c r="LA23" s="127">
        <f t="shared" si="46"/>
        <v>0</v>
      </c>
      <c r="LB23" s="127">
        <f t="shared" si="47"/>
        <v>0</v>
      </c>
      <c r="LC23" s="134">
        <f t="shared" si="48"/>
        <v>0</v>
      </c>
      <c r="LD23" s="135"/>
    </row>
    <row r="24" s="2" customFormat="1" customHeight="1" spans="1:316">
      <c r="A24" s="13" t="s">
        <v>127</v>
      </c>
      <c r="B24" s="14">
        <v>12011020200350</v>
      </c>
      <c r="C24" s="15" t="s">
        <v>128</v>
      </c>
      <c r="D24" s="16" t="s">
        <v>119</v>
      </c>
      <c r="E24" s="17" t="s">
        <v>75</v>
      </c>
      <c r="F24" s="18" t="s">
        <v>85</v>
      </c>
      <c r="G24" s="19" t="s">
        <v>98</v>
      </c>
      <c r="H24" s="20">
        <v>41</v>
      </c>
      <c r="I24" s="40">
        <v>1</v>
      </c>
      <c r="J24" s="41">
        <v>44160</v>
      </c>
      <c r="K24" s="41">
        <v>44176</v>
      </c>
      <c r="L24" s="42">
        <v>120</v>
      </c>
      <c r="M24" s="34" t="s">
        <v>104</v>
      </c>
      <c r="N24" s="43"/>
      <c r="O24" s="44">
        <v>41</v>
      </c>
      <c r="P24" s="45"/>
      <c r="Q24" s="59">
        <f t="shared" si="0"/>
        <v>28800</v>
      </c>
      <c r="R24" s="60"/>
      <c r="S24" s="60"/>
      <c r="T24" s="61">
        <f t="shared" si="1"/>
        <v>40</v>
      </c>
      <c r="U24" s="61">
        <f t="shared" si="2"/>
        <v>0</v>
      </c>
      <c r="V24" s="61">
        <v>3040</v>
      </c>
      <c r="W24" s="62">
        <v>1</v>
      </c>
      <c r="X24" s="61"/>
      <c r="Y24" s="61"/>
      <c r="Z24" s="61">
        <v>120</v>
      </c>
      <c r="AA24" s="61"/>
      <c r="AB24" s="61"/>
      <c r="AC24" s="61"/>
      <c r="AD24" s="61">
        <f t="shared" ref="AD24:AM24" si="68">AY24+BT24+CO24+DJ24+EE24+EZ24+FU24+GP24+HK24+IF24+JA24</f>
        <v>121600</v>
      </c>
      <c r="AE24" s="61">
        <f t="shared" si="68"/>
        <v>0</v>
      </c>
      <c r="AF24" s="61">
        <f t="shared" si="68"/>
        <v>0</v>
      </c>
      <c r="AG24" s="61">
        <f t="shared" si="68"/>
        <v>0</v>
      </c>
      <c r="AH24" s="61">
        <f t="shared" si="68"/>
        <v>0</v>
      </c>
      <c r="AI24" s="61">
        <f t="shared" si="68"/>
        <v>0</v>
      </c>
      <c r="AJ24" s="61">
        <f t="shared" si="68"/>
        <v>0</v>
      </c>
      <c r="AK24" s="61">
        <f t="shared" si="68"/>
        <v>0</v>
      </c>
      <c r="AL24" s="61">
        <f t="shared" si="68"/>
        <v>0</v>
      </c>
      <c r="AM24" s="61">
        <f t="shared" si="68"/>
        <v>121600</v>
      </c>
      <c r="AN24" s="69" t="s">
        <v>37</v>
      </c>
      <c r="AO24" s="2">
        <v>25</v>
      </c>
      <c r="AQ24" s="2">
        <v>3040</v>
      </c>
      <c r="AR24" s="71">
        <v>1</v>
      </c>
      <c r="AU24" s="2">
        <v>120</v>
      </c>
      <c r="AY24" s="69">
        <v>76000</v>
      </c>
      <c r="AZ24" s="69"/>
      <c r="BA24" s="69"/>
      <c r="BB24" s="61"/>
      <c r="BC24" s="61"/>
      <c r="BD24" s="69"/>
      <c r="BE24" s="69"/>
      <c r="BF24" s="69"/>
      <c r="BG24" s="69"/>
      <c r="BH24" s="69">
        <v>76000</v>
      </c>
      <c r="BI24" s="69"/>
      <c r="BM24" s="71"/>
      <c r="BT24" s="69"/>
      <c r="BU24" s="69"/>
      <c r="BV24" s="69"/>
      <c r="BW24" s="61"/>
      <c r="BX24" s="61"/>
      <c r="BY24" s="69"/>
      <c r="BZ24" s="69"/>
      <c r="CA24" s="69"/>
      <c r="CB24" s="69"/>
      <c r="CC24" s="69"/>
      <c r="CD24" s="69"/>
      <c r="CH24" s="71"/>
      <c r="CO24" s="69"/>
      <c r="CP24" s="69"/>
      <c r="CQ24" s="69"/>
      <c r="CR24" s="61"/>
      <c r="CS24" s="61"/>
      <c r="CT24" s="69"/>
      <c r="CU24" s="69"/>
      <c r="CV24" s="69"/>
      <c r="CW24" s="69"/>
      <c r="CX24" s="69"/>
      <c r="CY24" s="69"/>
      <c r="DC24" s="71"/>
      <c r="DJ24" s="69"/>
      <c r="DK24" s="69"/>
      <c r="DL24" s="69"/>
      <c r="DM24" s="61"/>
      <c r="DN24" s="61"/>
      <c r="DO24" s="69"/>
      <c r="DP24" s="69"/>
      <c r="DQ24" s="69"/>
      <c r="DR24" s="69"/>
      <c r="DS24" s="69"/>
      <c r="DT24" s="69"/>
      <c r="EE24" s="69"/>
      <c r="EF24" s="69"/>
      <c r="EG24" s="69"/>
      <c r="EH24" s="61"/>
      <c r="EI24" s="61"/>
      <c r="EJ24" s="69"/>
      <c r="EK24" s="69"/>
      <c r="EL24" s="69"/>
      <c r="EM24" s="69"/>
      <c r="EN24" s="69"/>
      <c r="EO24" s="69" t="s">
        <v>42</v>
      </c>
      <c r="EP24" s="2">
        <v>4</v>
      </c>
      <c r="ER24" s="2">
        <v>3040</v>
      </c>
      <c r="ES24" s="71">
        <v>1</v>
      </c>
      <c r="EV24" s="2">
        <v>120</v>
      </c>
      <c r="EZ24" s="69">
        <v>12160</v>
      </c>
      <c r="FA24" s="69"/>
      <c r="FB24" s="69"/>
      <c r="FC24" s="61"/>
      <c r="FD24" s="61"/>
      <c r="FE24" s="69"/>
      <c r="FF24" s="69"/>
      <c r="FG24" s="69"/>
      <c r="FH24" s="69"/>
      <c r="FI24" s="69">
        <v>12160</v>
      </c>
      <c r="FJ24" s="69" t="s">
        <v>43</v>
      </c>
      <c r="FK24" s="2">
        <v>11</v>
      </c>
      <c r="FM24" s="2">
        <v>3040</v>
      </c>
      <c r="FN24" s="71">
        <v>1</v>
      </c>
      <c r="FQ24" s="2">
        <v>120</v>
      </c>
      <c r="FU24" s="69">
        <v>33440</v>
      </c>
      <c r="FV24" s="69"/>
      <c r="FW24" s="69"/>
      <c r="FX24" s="61"/>
      <c r="FY24" s="61"/>
      <c r="FZ24" s="69"/>
      <c r="GA24" s="69"/>
      <c r="GB24" s="69"/>
      <c r="GC24" s="69"/>
      <c r="GD24" s="69">
        <v>33440</v>
      </c>
      <c r="GE24" s="69"/>
      <c r="GP24" s="69"/>
      <c r="GQ24" s="69"/>
      <c r="GR24" s="69"/>
      <c r="GS24" s="61"/>
      <c r="GT24" s="61"/>
      <c r="GU24" s="69"/>
      <c r="GV24" s="69"/>
      <c r="GW24" s="69"/>
      <c r="GX24" s="69"/>
      <c r="GY24" s="69"/>
      <c r="GZ24" s="69"/>
      <c r="HK24" s="69"/>
      <c r="HL24" s="69"/>
      <c r="HM24" s="69"/>
      <c r="HN24" s="61"/>
      <c r="HO24" s="61"/>
      <c r="HP24" s="69"/>
      <c r="HQ24" s="69"/>
      <c r="HR24" s="69"/>
      <c r="HS24" s="69"/>
      <c r="HT24" s="69"/>
      <c r="HU24" s="69"/>
      <c r="IF24" s="69"/>
      <c r="IG24" s="69"/>
      <c r="IH24" s="69"/>
      <c r="II24" s="61"/>
      <c r="IJ24" s="61"/>
      <c r="IK24" s="69"/>
      <c r="IL24" s="69"/>
      <c r="IM24" s="69"/>
      <c r="IN24" s="69"/>
      <c r="IO24" s="69"/>
      <c r="IP24" s="69"/>
      <c r="JA24" s="69"/>
      <c r="JB24" s="69"/>
      <c r="JC24" s="69"/>
      <c r="JD24" s="61"/>
      <c r="JE24" s="61"/>
      <c r="JF24" s="69"/>
      <c r="JG24" s="69"/>
      <c r="JH24" s="69"/>
      <c r="JI24" s="69"/>
      <c r="JJ24" s="69"/>
      <c r="JK24" s="84">
        <f t="shared" si="4"/>
        <v>0</v>
      </c>
      <c r="JL24" s="85">
        <f t="shared" si="5"/>
        <v>121600</v>
      </c>
      <c r="JM24" s="94"/>
      <c r="JN24" s="85"/>
      <c r="JO24" s="94"/>
      <c r="JP24" s="85"/>
      <c r="JQ24" s="95"/>
      <c r="JR24" s="84"/>
      <c r="JS24" s="96"/>
      <c r="JT24" s="85"/>
      <c r="JU24" s="107">
        <f t="shared" si="14"/>
        <v>0</v>
      </c>
      <c r="JV24" s="108">
        <f t="shared" si="15"/>
        <v>0</v>
      </c>
      <c r="JW24" s="109">
        <f t="shared" si="16"/>
        <v>0</v>
      </c>
      <c r="JX24" s="45">
        <f t="shared" si="17"/>
        <v>0</v>
      </c>
      <c r="JY24" s="61">
        <f t="shared" si="18"/>
        <v>0</v>
      </c>
      <c r="JZ24" s="61">
        <f t="shared" si="19"/>
        <v>0</v>
      </c>
      <c r="KA24" s="61">
        <f t="shared" si="20"/>
        <v>0</v>
      </c>
      <c r="KB24" s="61">
        <f t="shared" si="21"/>
        <v>0</v>
      </c>
      <c r="KC24" s="61">
        <f t="shared" si="22"/>
        <v>0</v>
      </c>
      <c r="KD24" s="61">
        <f t="shared" si="23"/>
        <v>0</v>
      </c>
      <c r="KE24" s="61">
        <f t="shared" si="24"/>
        <v>29</v>
      </c>
      <c r="KF24" s="61">
        <f t="shared" si="25"/>
        <v>11</v>
      </c>
      <c r="KG24" s="117">
        <f t="shared" si="26"/>
        <v>0</v>
      </c>
      <c r="KH24" s="45">
        <f t="shared" si="27"/>
        <v>0</v>
      </c>
      <c r="KI24" s="61">
        <f t="shared" si="28"/>
        <v>0</v>
      </c>
      <c r="KJ24" s="61">
        <f t="shared" si="29"/>
        <v>0</v>
      </c>
      <c r="KK24" s="61">
        <f t="shared" si="30"/>
        <v>0</v>
      </c>
      <c r="KL24" s="61">
        <f t="shared" si="31"/>
        <v>0</v>
      </c>
      <c r="KM24" s="61">
        <f t="shared" si="32"/>
        <v>0</v>
      </c>
      <c r="KN24" s="61">
        <f t="shared" si="33"/>
        <v>0</v>
      </c>
      <c r="KO24" s="61">
        <f t="shared" si="34"/>
        <v>0</v>
      </c>
      <c r="KP24" s="61">
        <f t="shared" si="35"/>
        <v>0</v>
      </c>
      <c r="KQ24" s="117">
        <f t="shared" si="36"/>
        <v>0</v>
      </c>
      <c r="KR24" s="121">
        <f t="shared" si="37"/>
        <v>40</v>
      </c>
      <c r="KS24" s="127">
        <f t="shared" si="38"/>
        <v>0</v>
      </c>
      <c r="KT24" s="127">
        <f t="shared" si="39"/>
        <v>0</v>
      </c>
      <c r="KU24" s="127">
        <f t="shared" si="40"/>
        <v>0</v>
      </c>
      <c r="KV24" s="127">
        <f t="shared" si="41"/>
        <v>0</v>
      </c>
      <c r="KW24" s="128">
        <f t="shared" si="42"/>
        <v>0</v>
      </c>
      <c r="KX24" s="121">
        <f t="shared" si="43"/>
        <v>0</v>
      </c>
      <c r="KY24" s="127">
        <f t="shared" si="44"/>
        <v>0</v>
      </c>
      <c r="KZ24" s="127">
        <f t="shared" si="45"/>
        <v>0</v>
      </c>
      <c r="LA24" s="127">
        <f t="shared" si="46"/>
        <v>0</v>
      </c>
      <c r="LB24" s="127">
        <f t="shared" si="47"/>
        <v>0</v>
      </c>
      <c r="LC24" s="134">
        <f t="shared" si="48"/>
        <v>0</v>
      </c>
      <c r="LD24" s="135"/>
    </row>
    <row r="25" s="2" customFormat="1" customHeight="1" spans="1:316">
      <c r="A25" s="13" t="s">
        <v>129</v>
      </c>
      <c r="B25" s="26">
        <v>12011020200380</v>
      </c>
      <c r="C25" s="27" t="s">
        <v>128</v>
      </c>
      <c r="D25" s="16" t="s">
        <v>97</v>
      </c>
      <c r="E25" s="28" t="s">
        <v>76</v>
      </c>
      <c r="F25" s="29" t="s">
        <v>130</v>
      </c>
      <c r="G25" s="19" t="s">
        <v>98</v>
      </c>
      <c r="H25" s="20">
        <v>41</v>
      </c>
      <c r="I25" s="40">
        <v>1</v>
      </c>
      <c r="J25" s="49">
        <v>44177</v>
      </c>
      <c r="K25" s="49">
        <v>44192</v>
      </c>
      <c r="L25" s="50">
        <v>120</v>
      </c>
      <c r="M25" s="51" t="s">
        <v>104</v>
      </c>
      <c r="N25" s="43">
        <v>41</v>
      </c>
      <c r="O25" s="44"/>
      <c r="P25" s="45"/>
      <c r="Q25" s="59">
        <f t="shared" si="0"/>
        <v>28080</v>
      </c>
      <c r="R25" s="60"/>
      <c r="S25" s="60"/>
      <c r="T25" s="61">
        <f t="shared" si="1"/>
        <v>39</v>
      </c>
      <c r="U25" s="61">
        <f t="shared" si="2"/>
        <v>0</v>
      </c>
      <c r="V25" s="63">
        <v>3000</v>
      </c>
      <c r="W25" s="64">
        <v>1</v>
      </c>
      <c r="X25" s="63"/>
      <c r="Y25" s="63"/>
      <c r="Z25" s="63">
        <v>120</v>
      </c>
      <c r="AA25" s="61"/>
      <c r="AB25" s="61"/>
      <c r="AC25" s="61"/>
      <c r="AD25" s="61">
        <f t="shared" ref="AD25:AM25" si="69">AY25+BT25+CO25+DJ25+EE25+EZ25+FU25+GP25+HK25+IF25+JA25</f>
        <v>117000</v>
      </c>
      <c r="AE25" s="61">
        <f t="shared" si="69"/>
        <v>0</v>
      </c>
      <c r="AF25" s="61">
        <f t="shared" si="69"/>
        <v>0</v>
      </c>
      <c r="AG25" s="61">
        <f t="shared" si="69"/>
        <v>0</v>
      </c>
      <c r="AH25" s="61">
        <f t="shared" si="69"/>
        <v>0</v>
      </c>
      <c r="AI25" s="61">
        <f t="shared" si="69"/>
        <v>0</v>
      </c>
      <c r="AJ25" s="61">
        <f t="shared" si="69"/>
        <v>0</v>
      </c>
      <c r="AK25" s="61">
        <f t="shared" si="69"/>
        <v>0</v>
      </c>
      <c r="AL25" s="61">
        <f t="shared" si="69"/>
        <v>0</v>
      </c>
      <c r="AM25" s="61">
        <f t="shared" si="69"/>
        <v>117000</v>
      </c>
      <c r="AN25" s="69"/>
      <c r="AY25" s="69"/>
      <c r="AZ25" s="69"/>
      <c r="BA25" s="69"/>
      <c r="BB25" s="61"/>
      <c r="BC25" s="61"/>
      <c r="BD25" s="69"/>
      <c r="BE25" s="69"/>
      <c r="BF25" s="69"/>
      <c r="BG25" s="69"/>
      <c r="BH25" s="69"/>
      <c r="BI25" s="73" t="s">
        <v>67</v>
      </c>
      <c r="BJ25" s="74">
        <v>19</v>
      </c>
      <c r="BK25" s="74"/>
      <c r="BL25" s="74">
        <v>3000</v>
      </c>
      <c r="BM25" s="78">
        <v>1</v>
      </c>
      <c r="BN25" s="74"/>
      <c r="BO25" s="74"/>
      <c r="BP25" s="74">
        <v>120</v>
      </c>
      <c r="BQ25" s="74"/>
      <c r="BR25" s="74"/>
      <c r="BS25" s="74"/>
      <c r="BT25" s="73">
        <v>57000</v>
      </c>
      <c r="BU25" s="73"/>
      <c r="BV25" s="73"/>
      <c r="BW25" s="63"/>
      <c r="BX25" s="63"/>
      <c r="BY25" s="73"/>
      <c r="BZ25" s="73"/>
      <c r="CA25" s="73"/>
      <c r="CB25" s="73"/>
      <c r="CC25" s="73">
        <v>57000</v>
      </c>
      <c r="CD25" s="73" t="s">
        <v>39</v>
      </c>
      <c r="CE25" s="74">
        <v>10</v>
      </c>
      <c r="CF25" s="74"/>
      <c r="CG25" s="74">
        <v>3000</v>
      </c>
      <c r="CH25" s="78">
        <v>1</v>
      </c>
      <c r="CI25" s="74"/>
      <c r="CJ25" s="74"/>
      <c r="CK25" s="74">
        <v>120</v>
      </c>
      <c r="CL25" s="74"/>
      <c r="CM25" s="74"/>
      <c r="CN25" s="74"/>
      <c r="CO25" s="73">
        <v>30000</v>
      </c>
      <c r="CP25" s="73"/>
      <c r="CQ25" s="73"/>
      <c r="CR25" s="63"/>
      <c r="CS25" s="63"/>
      <c r="CT25" s="73"/>
      <c r="CU25" s="73"/>
      <c r="CV25" s="73"/>
      <c r="CW25" s="73"/>
      <c r="CX25" s="73">
        <v>30000</v>
      </c>
      <c r="CY25" s="73" t="s">
        <v>40</v>
      </c>
      <c r="CZ25" s="74">
        <v>10</v>
      </c>
      <c r="DA25" s="74"/>
      <c r="DB25" s="74">
        <v>3000</v>
      </c>
      <c r="DC25" s="78">
        <v>1</v>
      </c>
      <c r="DD25" s="74"/>
      <c r="DE25" s="74"/>
      <c r="DF25" s="74">
        <v>120</v>
      </c>
      <c r="DG25" s="74"/>
      <c r="DH25" s="74"/>
      <c r="DI25" s="74"/>
      <c r="DJ25" s="73">
        <v>30000</v>
      </c>
      <c r="DK25" s="73"/>
      <c r="DL25" s="73"/>
      <c r="DM25" s="63"/>
      <c r="DN25" s="63"/>
      <c r="DO25" s="73"/>
      <c r="DP25" s="73"/>
      <c r="DQ25" s="73"/>
      <c r="DR25" s="73"/>
      <c r="DS25" s="73">
        <v>30000</v>
      </c>
      <c r="DT25" s="69"/>
      <c r="EE25" s="69"/>
      <c r="EF25" s="69"/>
      <c r="EG25" s="69"/>
      <c r="EH25" s="61"/>
      <c r="EI25" s="61"/>
      <c r="EJ25" s="69"/>
      <c r="EK25" s="69"/>
      <c r="EL25" s="69"/>
      <c r="EM25" s="69"/>
      <c r="EN25" s="69"/>
      <c r="EO25" s="69"/>
      <c r="EZ25" s="69"/>
      <c r="FA25" s="69"/>
      <c r="FB25" s="69"/>
      <c r="FC25" s="61"/>
      <c r="FD25" s="61"/>
      <c r="FE25" s="69"/>
      <c r="FF25" s="69"/>
      <c r="FG25" s="69"/>
      <c r="FH25" s="69"/>
      <c r="FI25" s="69"/>
      <c r="FJ25" s="69"/>
      <c r="FU25" s="69"/>
      <c r="FV25" s="69"/>
      <c r="FW25" s="69"/>
      <c r="FX25" s="61"/>
      <c r="FY25" s="61"/>
      <c r="FZ25" s="69"/>
      <c r="GA25" s="69"/>
      <c r="GB25" s="69"/>
      <c r="GC25" s="69"/>
      <c r="GD25" s="69"/>
      <c r="GE25" s="69"/>
      <c r="GP25" s="69"/>
      <c r="GQ25" s="69"/>
      <c r="GR25" s="69"/>
      <c r="GS25" s="61"/>
      <c r="GT25" s="61"/>
      <c r="GU25" s="69"/>
      <c r="GV25" s="69"/>
      <c r="GW25" s="69"/>
      <c r="GX25" s="69"/>
      <c r="GY25" s="69"/>
      <c r="GZ25" s="69"/>
      <c r="HK25" s="69"/>
      <c r="HL25" s="69"/>
      <c r="HM25" s="69"/>
      <c r="HN25" s="61"/>
      <c r="HO25" s="61"/>
      <c r="HP25" s="69"/>
      <c r="HQ25" s="69"/>
      <c r="HR25" s="69"/>
      <c r="HS25" s="69"/>
      <c r="HT25" s="69"/>
      <c r="HU25" s="69"/>
      <c r="IF25" s="69"/>
      <c r="IG25" s="69"/>
      <c r="IH25" s="69"/>
      <c r="II25" s="61"/>
      <c r="IJ25" s="61"/>
      <c r="IK25" s="69"/>
      <c r="IL25" s="69"/>
      <c r="IM25" s="69"/>
      <c r="IN25" s="69"/>
      <c r="IO25" s="69"/>
      <c r="IP25" s="69"/>
      <c r="JA25" s="69"/>
      <c r="JB25" s="69"/>
      <c r="JC25" s="69"/>
      <c r="JD25" s="61"/>
      <c r="JE25" s="61"/>
      <c r="JF25" s="69"/>
      <c r="JG25" s="69"/>
      <c r="JH25" s="69"/>
      <c r="JI25" s="69"/>
      <c r="JJ25" s="69"/>
      <c r="JK25" s="84">
        <f t="shared" si="4"/>
        <v>0</v>
      </c>
      <c r="JL25" s="85">
        <f t="shared" si="5"/>
        <v>117000</v>
      </c>
      <c r="JM25" s="94">
        <f>SUM(GR25,HM25,IH25,JC25)</f>
        <v>0</v>
      </c>
      <c r="JN25" s="85">
        <f>SUM(BA25,BV25,CQ25,DL25,EG25,FB25,FW25)</f>
        <v>0</v>
      </c>
      <c r="JO25" s="94">
        <f>SUM(GU25,HP25,IK25,JF25)</f>
        <v>0</v>
      </c>
      <c r="JP25" s="85">
        <f>SUM(BD25,BY25,CT25,DO25,EJ25,FE25,FZ25)</f>
        <v>0</v>
      </c>
      <c r="JQ25" s="95">
        <f>AL25</f>
        <v>0</v>
      </c>
      <c r="JR25" s="84">
        <f>AJ25</f>
        <v>0</v>
      </c>
      <c r="JS25" s="96">
        <f>BF25+FG25</f>
        <v>0</v>
      </c>
      <c r="JT25" s="85">
        <f>GB25+GW25+HR25+IM25+JH25</f>
        <v>0</v>
      </c>
      <c r="JU25" s="107">
        <f t="shared" si="14"/>
        <v>0</v>
      </c>
      <c r="JV25" s="108">
        <f t="shared" si="15"/>
        <v>0</v>
      </c>
      <c r="JW25" s="109">
        <f t="shared" si="16"/>
        <v>0</v>
      </c>
      <c r="JX25" s="45">
        <f t="shared" si="17"/>
        <v>19</v>
      </c>
      <c r="JY25" s="61">
        <f t="shared" si="18"/>
        <v>10</v>
      </c>
      <c r="JZ25" s="61">
        <f t="shared" si="19"/>
        <v>10</v>
      </c>
      <c r="KA25" s="61">
        <f t="shared" si="20"/>
        <v>0</v>
      </c>
      <c r="KB25" s="61">
        <f t="shared" si="21"/>
        <v>0</v>
      </c>
      <c r="KC25" s="61">
        <f t="shared" si="22"/>
        <v>0</v>
      </c>
      <c r="KD25" s="61">
        <f t="shared" si="23"/>
        <v>0</v>
      </c>
      <c r="KE25" s="61">
        <f t="shared" si="24"/>
        <v>0</v>
      </c>
      <c r="KF25" s="61">
        <f t="shared" si="25"/>
        <v>0</v>
      </c>
      <c r="KG25" s="117">
        <f t="shared" si="26"/>
        <v>0</v>
      </c>
      <c r="KH25" s="45">
        <f t="shared" si="27"/>
        <v>0</v>
      </c>
      <c r="KI25" s="61">
        <f t="shared" si="28"/>
        <v>0</v>
      </c>
      <c r="KJ25" s="61">
        <f t="shared" si="29"/>
        <v>0</v>
      </c>
      <c r="KK25" s="61">
        <f t="shared" si="30"/>
        <v>0</v>
      </c>
      <c r="KL25" s="61">
        <f t="shared" si="31"/>
        <v>0</v>
      </c>
      <c r="KM25" s="61">
        <f t="shared" si="32"/>
        <v>0</v>
      </c>
      <c r="KN25" s="61">
        <f t="shared" si="33"/>
        <v>0</v>
      </c>
      <c r="KO25" s="61">
        <f t="shared" si="34"/>
        <v>0</v>
      </c>
      <c r="KP25" s="61">
        <f t="shared" si="35"/>
        <v>0</v>
      </c>
      <c r="KQ25" s="117">
        <f t="shared" si="36"/>
        <v>0</v>
      </c>
      <c r="KR25" s="121">
        <f t="shared" si="37"/>
        <v>0</v>
      </c>
      <c r="KS25" s="127">
        <f t="shared" si="38"/>
        <v>39</v>
      </c>
      <c r="KT25" s="127">
        <f t="shared" si="39"/>
        <v>0</v>
      </c>
      <c r="KU25" s="127">
        <f t="shared" si="40"/>
        <v>0</v>
      </c>
      <c r="KV25" s="127">
        <f t="shared" si="41"/>
        <v>0</v>
      </c>
      <c r="KW25" s="128">
        <f t="shared" si="42"/>
        <v>0</v>
      </c>
      <c r="KX25" s="121">
        <f t="shared" si="43"/>
        <v>0</v>
      </c>
      <c r="KY25" s="127">
        <f t="shared" si="44"/>
        <v>0</v>
      </c>
      <c r="KZ25" s="127">
        <f t="shared" si="45"/>
        <v>0</v>
      </c>
      <c r="LA25" s="127">
        <f t="shared" si="46"/>
        <v>0</v>
      </c>
      <c r="LB25" s="127">
        <f t="shared" si="47"/>
        <v>0</v>
      </c>
      <c r="LC25" s="134">
        <f t="shared" si="48"/>
        <v>0</v>
      </c>
      <c r="LD25" s="135"/>
    </row>
    <row r="26" s="2" customFormat="1" customHeight="1" spans="1:316">
      <c r="A26" s="13" t="s">
        <v>131</v>
      </c>
      <c r="B26" s="30">
        <v>12011020200368</v>
      </c>
      <c r="C26" s="31" t="s">
        <v>132</v>
      </c>
      <c r="D26" s="32" t="s">
        <v>84</v>
      </c>
      <c r="E26" s="33" t="s">
        <v>75</v>
      </c>
      <c r="F26" s="18" t="s">
        <v>133</v>
      </c>
      <c r="G26" s="19" t="s">
        <v>86</v>
      </c>
      <c r="H26" s="20">
        <v>47</v>
      </c>
      <c r="I26" s="40">
        <v>1</v>
      </c>
      <c r="J26" s="52">
        <v>44161</v>
      </c>
      <c r="K26" s="52">
        <v>44177</v>
      </c>
      <c r="L26" s="53">
        <v>120</v>
      </c>
      <c r="M26" s="54" t="s">
        <v>87</v>
      </c>
      <c r="N26" s="43">
        <v>47</v>
      </c>
      <c r="O26" s="44"/>
      <c r="P26" s="45"/>
      <c r="Q26" s="59">
        <f t="shared" si="0"/>
        <v>33840</v>
      </c>
      <c r="R26" s="60"/>
      <c r="S26" s="60"/>
      <c r="T26" s="61">
        <f t="shared" si="1"/>
        <v>47</v>
      </c>
      <c r="U26" s="61">
        <f t="shared" si="2"/>
        <v>0</v>
      </c>
      <c r="V26" s="61">
        <v>2200</v>
      </c>
      <c r="W26" s="62">
        <v>0.9</v>
      </c>
      <c r="X26" s="61"/>
      <c r="Y26" s="61"/>
      <c r="Z26" s="61">
        <v>120</v>
      </c>
      <c r="AA26" s="61"/>
      <c r="AB26" s="61"/>
      <c r="AC26" s="61"/>
      <c r="AD26" s="61">
        <f t="shared" ref="AD26:AM26" si="70">AY26+BT26+CO26+DJ26+EE26+EZ26+FU26+GP26+HK26+IF26+JA26</f>
        <v>93060</v>
      </c>
      <c r="AE26" s="61">
        <f t="shared" si="70"/>
        <v>0</v>
      </c>
      <c r="AF26" s="61">
        <f t="shared" si="70"/>
        <v>0</v>
      </c>
      <c r="AG26" s="61">
        <f t="shared" si="70"/>
        <v>0</v>
      </c>
      <c r="AH26" s="61">
        <f t="shared" si="70"/>
        <v>0</v>
      </c>
      <c r="AI26" s="61">
        <f t="shared" si="70"/>
        <v>0</v>
      </c>
      <c r="AJ26" s="61">
        <f t="shared" si="70"/>
        <v>0</v>
      </c>
      <c r="AK26" s="61">
        <f t="shared" si="70"/>
        <v>0</v>
      </c>
      <c r="AL26" s="61">
        <f t="shared" si="70"/>
        <v>0</v>
      </c>
      <c r="AM26" s="61">
        <f t="shared" si="70"/>
        <v>93060</v>
      </c>
      <c r="AN26" s="69"/>
      <c r="AY26" s="69"/>
      <c r="AZ26" s="69"/>
      <c r="BA26" s="69"/>
      <c r="BB26" s="61"/>
      <c r="BC26" s="61"/>
      <c r="BD26" s="69"/>
      <c r="BE26" s="69"/>
      <c r="BF26" s="69"/>
      <c r="BG26" s="69"/>
      <c r="BH26" s="69"/>
      <c r="BI26" s="75" t="s">
        <v>67</v>
      </c>
      <c r="BJ26" s="76">
        <v>43</v>
      </c>
      <c r="BK26" s="76"/>
      <c r="BL26" s="77">
        <v>2200</v>
      </c>
      <c r="BM26" s="79">
        <v>0.9</v>
      </c>
      <c r="BN26" s="76"/>
      <c r="BO26" s="76"/>
      <c r="BP26" s="76">
        <v>120</v>
      </c>
      <c r="BQ26" s="76"/>
      <c r="BR26" s="76"/>
      <c r="BS26" s="76"/>
      <c r="BT26" s="76">
        <v>85140</v>
      </c>
      <c r="BU26" s="69"/>
      <c r="BV26" s="69"/>
      <c r="BW26" s="61"/>
      <c r="BX26" s="61"/>
      <c r="BY26" s="69"/>
      <c r="BZ26" s="69"/>
      <c r="CA26" s="69"/>
      <c r="CB26" s="69"/>
      <c r="CC26" s="76">
        <v>85140</v>
      </c>
      <c r="CD26" s="76" t="s">
        <v>68</v>
      </c>
      <c r="CE26" s="76">
        <v>2</v>
      </c>
      <c r="CF26" s="76"/>
      <c r="CG26" s="76">
        <v>2200</v>
      </c>
      <c r="CH26" s="79">
        <v>0.9</v>
      </c>
      <c r="CI26" s="76"/>
      <c r="CJ26" s="76"/>
      <c r="CK26" s="76">
        <v>120</v>
      </c>
      <c r="CL26" s="76"/>
      <c r="CM26" s="76"/>
      <c r="CN26" s="76"/>
      <c r="CO26" s="76">
        <v>3960</v>
      </c>
      <c r="CP26" s="69"/>
      <c r="CQ26" s="69"/>
      <c r="CR26" s="61"/>
      <c r="CS26" s="61"/>
      <c r="CT26" s="69"/>
      <c r="CU26" s="69"/>
      <c r="CV26" s="69"/>
      <c r="CW26" s="69"/>
      <c r="CX26" s="69">
        <v>3960</v>
      </c>
      <c r="CY26" s="69" t="s">
        <v>40</v>
      </c>
      <c r="CZ26" s="76">
        <v>2</v>
      </c>
      <c r="DA26" s="76"/>
      <c r="DB26" s="76">
        <v>2200</v>
      </c>
      <c r="DC26" s="79">
        <v>0.9</v>
      </c>
      <c r="DD26" s="76"/>
      <c r="DE26" s="76"/>
      <c r="DF26" s="76">
        <v>120</v>
      </c>
      <c r="DG26" s="76"/>
      <c r="DH26" s="76"/>
      <c r="DI26" s="76"/>
      <c r="DJ26" s="76">
        <v>3960</v>
      </c>
      <c r="DK26" s="69"/>
      <c r="DL26" s="69"/>
      <c r="DM26" s="61"/>
      <c r="DN26" s="61"/>
      <c r="DO26" s="69"/>
      <c r="DP26" s="69"/>
      <c r="DQ26" s="69"/>
      <c r="DR26" s="69"/>
      <c r="DS26" s="69">
        <v>3960</v>
      </c>
      <c r="DT26" s="69"/>
      <c r="EE26" s="69"/>
      <c r="EF26" s="69"/>
      <c r="EG26" s="69"/>
      <c r="EH26" s="61"/>
      <c r="EI26" s="61"/>
      <c r="EJ26" s="69"/>
      <c r="EK26" s="69"/>
      <c r="EL26" s="69"/>
      <c r="EM26" s="69"/>
      <c r="EN26" s="69"/>
      <c r="EO26" s="69"/>
      <c r="EZ26" s="69"/>
      <c r="FA26" s="69"/>
      <c r="FB26" s="69"/>
      <c r="FC26" s="61"/>
      <c r="FD26" s="61"/>
      <c r="FE26" s="69"/>
      <c r="FF26" s="69"/>
      <c r="FG26" s="69"/>
      <c r="FH26" s="69"/>
      <c r="FI26" s="69"/>
      <c r="FJ26" s="69"/>
      <c r="FU26" s="69"/>
      <c r="FV26" s="69"/>
      <c r="FW26" s="69"/>
      <c r="FX26" s="61"/>
      <c r="FY26" s="61"/>
      <c r="FZ26" s="69"/>
      <c r="GA26" s="69"/>
      <c r="GB26" s="69"/>
      <c r="GC26" s="69"/>
      <c r="GD26" s="69"/>
      <c r="GE26" s="69"/>
      <c r="GP26" s="69"/>
      <c r="GQ26" s="69"/>
      <c r="GR26" s="69"/>
      <c r="GS26" s="61"/>
      <c r="GT26" s="61"/>
      <c r="GU26" s="69"/>
      <c r="GV26" s="69"/>
      <c r="GW26" s="69"/>
      <c r="GX26" s="69"/>
      <c r="GY26" s="69"/>
      <c r="GZ26" s="69"/>
      <c r="HK26" s="69"/>
      <c r="HL26" s="69"/>
      <c r="HM26" s="69"/>
      <c r="HN26" s="61"/>
      <c r="HO26" s="61"/>
      <c r="HP26" s="69"/>
      <c r="HQ26" s="69"/>
      <c r="HR26" s="69"/>
      <c r="HS26" s="69"/>
      <c r="HT26" s="69"/>
      <c r="HU26" s="69"/>
      <c r="IF26" s="69"/>
      <c r="IG26" s="69"/>
      <c r="IH26" s="69"/>
      <c r="II26" s="61"/>
      <c r="IJ26" s="61"/>
      <c r="IK26" s="69"/>
      <c r="IL26" s="69"/>
      <c r="IM26" s="69"/>
      <c r="IN26" s="69"/>
      <c r="IO26" s="69"/>
      <c r="IP26" s="69"/>
      <c r="JA26" s="69"/>
      <c r="JB26" s="69"/>
      <c r="JC26" s="69"/>
      <c r="JD26" s="61"/>
      <c r="JE26" s="61"/>
      <c r="JF26" s="69"/>
      <c r="JG26" s="69"/>
      <c r="JH26" s="69"/>
      <c r="JI26" s="69"/>
      <c r="JJ26" s="69"/>
      <c r="JK26" s="84">
        <f t="shared" si="4"/>
        <v>0</v>
      </c>
      <c r="JL26" s="85">
        <f t="shared" si="5"/>
        <v>93060</v>
      </c>
      <c r="JM26" s="94">
        <f>SUM(GR26,HM26,IH26,JC26)</f>
        <v>0</v>
      </c>
      <c r="JN26" s="85">
        <f>SUM(BA26,BV26,CQ26,DL26,EG26,FB26,FW26)</f>
        <v>0</v>
      </c>
      <c r="JO26" s="94">
        <f>SUM(GU26,HP26,IK26,JF26)</f>
        <v>0</v>
      </c>
      <c r="JP26" s="85">
        <f>SUM(BD26,BY26,CT26,DO26,EJ26,FE26,FZ26)</f>
        <v>0</v>
      </c>
      <c r="JQ26" s="95">
        <f>AL26</f>
        <v>0</v>
      </c>
      <c r="JR26" s="84">
        <f>AJ26</f>
        <v>0</v>
      </c>
      <c r="JS26" s="96">
        <f>BF26+FG26</f>
        <v>0</v>
      </c>
      <c r="JT26" s="85">
        <f>GB26+GW26+HR26+IM26+JH26</f>
        <v>0</v>
      </c>
      <c r="JU26" s="107">
        <f t="shared" si="14"/>
        <v>0</v>
      </c>
      <c r="JV26" s="108">
        <f t="shared" si="15"/>
        <v>0</v>
      </c>
      <c r="JW26" s="109">
        <f t="shared" si="16"/>
        <v>0</v>
      </c>
      <c r="JX26" s="45">
        <f t="shared" si="17"/>
        <v>43</v>
      </c>
      <c r="JY26" s="61">
        <f t="shared" si="18"/>
        <v>2</v>
      </c>
      <c r="JZ26" s="61">
        <f t="shared" si="19"/>
        <v>2</v>
      </c>
      <c r="KA26" s="61">
        <f t="shared" si="20"/>
        <v>0</v>
      </c>
      <c r="KB26" s="61">
        <f t="shared" si="21"/>
        <v>0</v>
      </c>
      <c r="KC26" s="61">
        <f t="shared" si="22"/>
        <v>0</v>
      </c>
      <c r="KD26" s="61">
        <f t="shared" si="23"/>
        <v>0</v>
      </c>
      <c r="KE26" s="61">
        <f t="shared" si="24"/>
        <v>0</v>
      </c>
      <c r="KF26" s="61">
        <f t="shared" si="25"/>
        <v>0</v>
      </c>
      <c r="KG26" s="117">
        <f t="shared" si="26"/>
        <v>0</v>
      </c>
      <c r="KH26" s="45">
        <f t="shared" si="27"/>
        <v>0</v>
      </c>
      <c r="KI26" s="61">
        <f t="shared" si="28"/>
        <v>0</v>
      </c>
      <c r="KJ26" s="61">
        <f t="shared" si="29"/>
        <v>0</v>
      </c>
      <c r="KK26" s="61">
        <f t="shared" si="30"/>
        <v>0</v>
      </c>
      <c r="KL26" s="61">
        <f t="shared" si="31"/>
        <v>0</v>
      </c>
      <c r="KM26" s="61">
        <f t="shared" si="32"/>
        <v>0</v>
      </c>
      <c r="KN26" s="61">
        <f t="shared" si="33"/>
        <v>0</v>
      </c>
      <c r="KO26" s="61">
        <f t="shared" si="34"/>
        <v>0</v>
      </c>
      <c r="KP26" s="61">
        <f t="shared" si="35"/>
        <v>0</v>
      </c>
      <c r="KQ26" s="117">
        <f t="shared" si="36"/>
        <v>0</v>
      </c>
      <c r="KR26" s="121">
        <f t="shared" si="37"/>
        <v>47</v>
      </c>
      <c r="KS26" s="127">
        <f t="shared" si="38"/>
        <v>0</v>
      </c>
      <c r="KT26" s="127">
        <f t="shared" si="39"/>
        <v>0</v>
      </c>
      <c r="KU26" s="127">
        <f t="shared" si="40"/>
        <v>0</v>
      </c>
      <c r="KV26" s="127">
        <f t="shared" si="41"/>
        <v>0</v>
      </c>
      <c r="KW26" s="128">
        <f t="shared" si="42"/>
        <v>0</v>
      </c>
      <c r="KX26" s="121">
        <f t="shared" si="43"/>
        <v>0</v>
      </c>
      <c r="KY26" s="127">
        <f t="shared" si="44"/>
        <v>0</v>
      </c>
      <c r="KZ26" s="127">
        <f t="shared" si="45"/>
        <v>0</v>
      </c>
      <c r="LA26" s="127">
        <f t="shared" si="46"/>
        <v>0</v>
      </c>
      <c r="LB26" s="127">
        <f t="shared" si="47"/>
        <v>0</v>
      </c>
      <c r="LC26" s="134">
        <f t="shared" si="48"/>
        <v>0</v>
      </c>
      <c r="LD26" s="135"/>
    </row>
    <row r="27" s="2" customFormat="1" customHeight="1" spans="1:316">
      <c r="A27" s="13"/>
      <c r="B27" s="14"/>
      <c r="C27" s="17"/>
      <c r="D27" s="16"/>
      <c r="E27" s="17"/>
      <c r="F27" s="34"/>
      <c r="G27" s="19"/>
      <c r="H27" s="20"/>
      <c r="I27" s="40"/>
      <c r="J27" s="41"/>
      <c r="K27" s="41"/>
      <c r="L27" s="42"/>
      <c r="M27" s="34"/>
      <c r="N27" s="47"/>
      <c r="O27" s="48"/>
      <c r="P27" s="45"/>
      <c r="Q27" s="59">
        <f>L27*6*T27-AK27</f>
        <v>0</v>
      </c>
      <c r="R27" s="60"/>
      <c r="S27" s="60"/>
      <c r="T27" s="61">
        <f>AO27+BJ27+CE27+CZ27+DU27+EP27+FK27+GF27+HA27+HV27+IQ27</f>
        <v>0</v>
      </c>
      <c r="U27" s="61">
        <f>AP27+BK27+CF27+DA27+DV27+EQ27+FL27+GG27+HB27+HW27+IR27</f>
        <v>0</v>
      </c>
      <c r="V27" s="61"/>
      <c r="W27" s="61"/>
      <c r="X27" s="61"/>
      <c r="Y27" s="61"/>
      <c r="Z27" s="61"/>
      <c r="AA27" s="61"/>
      <c r="AB27" s="61"/>
      <c r="AC27" s="61"/>
      <c r="AD27" s="61">
        <f t="shared" ref="AD27:AM27" si="71">AY27+BT27+CO27+DJ27+EE27+EZ27+FU27+GP27+HK27+IF27+JA27</f>
        <v>0</v>
      </c>
      <c r="AE27" s="61">
        <f t="shared" si="71"/>
        <v>0</v>
      </c>
      <c r="AF27" s="61">
        <f t="shared" si="71"/>
        <v>0</v>
      </c>
      <c r="AG27" s="61">
        <f t="shared" si="71"/>
        <v>0</v>
      </c>
      <c r="AH27" s="61">
        <f t="shared" si="71"/>
        <v>0</v>
      </c>
      <c r="AI27" s="61">
        <f t="shared" si="71"/>
        <v>0</v>
      </c>
      <c r="AJ27" s="61">
        <f t="shared" si="71"/>
        <v>0</v>
      </c>
      <c r="AK27" s="61">
        <f t="shared" si="71"/>
        <v>0</v>
      </c>
      <c r="AL27" s="61">
        <f t="shared" si="71"/>
        <v>0</v>
      </c>
      <c r="AM27" s="61">
        <f t="shared" si="71"/>
        <v>0</v>
      </c>
      <c r="AN27" s="69"/>
      <c r="AY27" s="69"/>
      <c r="AZ27" s="69"/>
      <c r="BA27" s="69"/>
      <c r="BB27" s="61"/>
      <c r="BC27" s="61"/>
      <c r="BD27" s="69"/>
      <c r="BE27" s="69"/>
      <c r="BF27" s="69"/>
      <c r="BG27" s="69"/>
      <c r="BH27" s="69"/>
      <c r="BI27" s="69"/>
      <c r="BT27" s="69"/>
      <c r="BU27" s="69"/>
      <c r="BV27" s="69"/>
      <c r="BW27" s="61"/>
      <c r="BX27" s="61"/>
      <c r="BY27" s="69"/>
      <c r="BZ27" s="69"/>
      <c r="CA27" s="69"/>
      <c r="CB27" s="69"/>
      <c r="CC27" s="69"/>
      <c r="CD27" s="69"/>
      <c r="CO27" s="69"/>
      <c r="CP27" s="69"/>
      <c r="CQ27" s="69"/>
      <c r="CR27" s="61"/>
      <c r="CS27" s="61"/>
      <c r="CT27" s="69"/>
      <c r="CU27" s="69"/>
      <c r="CV27" s="69"/>
      <c r="CW27" s="69"/>
      <c r="CX27" s="69"/>
      <c r="CY27" s="69"/>
      <c r="DJ27" s="69"/>
      <c r="DK27" s="69"/>
      <c r="DL27" s="69"/>
      <c r="DM27" s="61"/>
      <c r="DN27" s="61"/>
      <c r="DO27" s="69"/>
      <c r="DP27" s="69"/>
      <c r="DQ27" s="69"/>
      <c r="DR27" s="69"/>
      <c r="DS27" s="69"/>
      <c r="DT27" s="69"/>
      <c r="EE27" s="69"/>
      <c r="EF27" s="69"/>
      <c r="EG27" s="69"/>
      <c r="EH27" s="61"/>
      <c r="EI27" s="61"/>
      <c r="EJ27" s="69"/>
      <c r="EK27" s="69"/>
      <c r="EL27" s="69"/>
      <c r="EM27" s="69"/>
      <c r="EN27" s="69"/>
      <c r="EO27" s="69"/>
      <c r="EZ27" s="69"/>
      <c r="FA27" s="69"/>
      <c r="FB27" s="69"/>
      <c r="FC27" s="61"/>
      <c r="FD27" s="61"/>
      <c r="FE27" s="69"/>
      <c r="FF27" s="69"/>
      <c r="FG27" s="69"/>
      <c r="FH27" s="69"/>
      <c r="FI27" s="69"/>
      <c r="FJ27" s="69"/>
      <c r="FU27" s="69"/>
      <c r="FV27" s="69"/>
      <c r="FW27" s="69"/>
      <c r="FX27" s="61"/>
      <c r="FY27" s="61"/>
      <c r="FZ27" s="69"/>
      <c r="GA27" s="69"/>
      <c r="GB27" s="69"/>
      <c r="GC27" s="69"/>
      <c r="GD27" s="69"/>
      <c r="GE27" s="69"/>
      <c r="GP27" s="69"/>
      <c r="GQ27" s="69"/>
      <c r="GR27" s="69"/>
      <c r="GS27" s="61"/>
      <c r="GT27" s="61"/>
      <c r="GU27" s="69"/>
      <c r="GV27" s="69"/>
      <c r="GW27" s="69"/>
      <c r="GX27" s="69"/>
      <c r="GY27" s="69"/>
      <c r="GZ27" s="69"/>
      <c r="HK27" s="69"/>
      <c r="HL27" s="69"/>
      <c r="HM27" s="69"/>
      <c r="HN27" s="61"/>
      <c r="HO27" s="61"/>
      <c r="HP27" s="69"/>
      <c r="HQ27" s="69"/>
      <c r="HR27" s="69"/>
      <c r="HS27" s="69"/>
      <c r="HT27" s="69"/>
      <c r="HU27" s="69"/>
      <c r="IF27" s="69"/>
      <c r="IG27" s="69"/>
      <c r="IH27" s="69"/>
      <c r="II27" s="61"/>
      <c r="IJ27" s="61"/>
      <c r="IK27" s="69"/>
      <c r="IL27" s="69"/>
      <c r="IM27" s="69"/>
      <c r="IN27" s="69"/>
      <c r="IO27" s="69"/>
      <c r="IP27" s="69"/>
      <c r="JA27" s="69"/>
      <c r="JB27" s="69"/>
      <c r="JC27" s="69"/>
      <c r="JD27" s="61"/>
      <c r="JE27" s="61"/>
      <c r="JF27" s="69"/>
      <c r="JG27" s="69"/>
      <c r="JH27" s="69"/>
      <c r="JI27" s="69"/>
      <c r="JJ27" s="69"/>
      <c r="JK27" s="84">
        <f>SUM(GP27,HK27,IF27,JA27)</f>
        <v>0</v>
      </c>
      <c r="JL27" s="85">
        <f>SUM(AY27,BT27,CO27,DJ27,EE27,EZ27,FU27)</f>
        <v>0</v>
      </c>
      <c r="JM27" s="94">
        <f>SUM(GR27,HM27,IH27,JC27)</f>
        <v>0</v>
      </c>
      <c r="JN27" s="85">
        <f>SUM(BA27,BV27,CQ27,DL27,EG27,FB27,FW27)</f>
        <v>0</v>
      </c>
      <c r="JO27" s="94">
        <f>SUM(GU27,HP27,IK27,JF27)</f>
        <v>0</v>
      </c>
      <c r="JP27" s="85">
        <f>SUM(BD27,BY27,CT27,DO27,EJ27,FE27,FZ27)</f>
        <v>0</v>
      </c>
      <c r="JQ27" s="95">
        <f>AL27</f>
        <v>0</v>
      </c>
      <c r="JR27" s="84">
        <f>AJ27</f>
        <v>0</v>
      </c>
      <c r="JS27" s="96">
        <f>BF27+FG27</f>
        <v>0</v>
      </c>
      <c r="JT27" s="85">
        <f>GB27+GW27+HR27+IM27+JH27</f>
        <v>0</v>
      </c>
      <c r="JU27" s="110">
        <f>AD27-JK27-JL27</f>
        <v>0</v>
      </c>
      <c r="JV27" s="111">
        <f>AF27-JM27-JN27</f>
        <v>0</v>
      </c>
      <c r="JW27" s="112">
        <f>AI27-JO27-JP27</f>
        <v>0</v>
      </c>
      <c r="JX27" s="45">
        <f>BJ27</f>
        <v>0</v>
      </c>
      <c r="JY27" s="61">
        <f>CE27</f>
        <v>0</v>
      </c>
      <c r="JZ27" s="61">
        <f>CZ27</f>
        <v>0</v>
      </c>
      <c r="KA27" s="61">
        <f>GF27</f>
        <v>0</v>
      </c>
      <c r="KB27" s="61">
        <f>HA27</f>
        <v>0</v>
      </c>
      <c r="KC27" s="61">
        <f>HV27</f>
        <v>0</v>
      </c>
      <c r="KD27" s="61">
        <f>IQ27</f>
        <v>0</v>
      </c>
      <c r="KE27" s="61">
        <f>AO27+EP27</f>
        <v>0</v>
      </c>
      <c r="KF27" s="61">
        <f>FK27</f>
        <v>0</v>
      </c>
      <c r="KG27" s="117">
        <f>DU27</f>
        <v>0</v>
      </c>
      <c r="KH27" s="45">
        <f>BK27</f>
        <v>0</v>
      </c>
      <c r="KI27" s="61">
        <f>CF27</f>
        <v>0</v>
      </c>
      <c r="KJ27" s="61">
        <f>DA27</f>
        <v>0</v>
      </c>
      <c r="KK27" s="61">
        <f>GG27</f>
        <v>0</v>
      </c>
      <c r="KL27" s="61">
        <f>HB27</f>
        <v>0</v>
      </c>
      <c r="KM27" s="61">
        <f>HW27</f>
        <v>0</v>
      </c>
      <c r="KN27" s="61">
        <f>IR27</f>
        <v>0</v>
      </c>
      <c r="KO27" s="61">
        <f>AP27+EQ27</f>
        <v>0</v>
      </c>
      <c r="KP27" s="61">
        <f>FL27</f>
        <v>0</v>
      </c>
      <c r="KQ27" s="117">
        <f>DV27</f>
        <v>0</v>
      </c>
      <c r="KR27" s="122">
        <f>IF(ISERROR(FIND("初级",E27)),0,T27)</f>
        <v>0</v>
      </c>
      <c r="KS27" s="129">
        <f>IF(ISERROR(FIND("中级",E27)),0,T27)</f>
        <v>0</v>
      </c>
      <c r="KT27" s="129">
        <f>IF(ISERROR(FIND("高级",E27)),0,T27)</f>
        <v>0</v>
      </c>
      <c r="KU27" s="129">
        <f>IF(ISERROR(FIND("技师",E27)),0,T27)</f>
        <v>0</v>
      </c>
      <c r="KV27" s="129">
        <f>IF(ISERROR(FIND("高技",E27)),0,T27)</f>
        <v>0</v>
      </c>
      <c r="KW27" s="130">
        <f>IF(ISERROR(FIND("专项",E27)),0,T27)</f>
        <v>0</v>
      </c>
      <c r="KX27" s="122">
        <f>IF(ISERROR(FIND("初级",E27)),0,U27)</f>
        <v>0</v>
      </c>
      <c r="KY27" s="129">
        <f>IF(ISERROR(FIND("中级",E27)),0,U27)</f>
        <v>0</v>
      </c>
      <c r="KZ27" s="129">
        <f>IF(ISERROR(FIND("高级",E27)),0,U27)</f>
        <v>0</v>
      </c>
      <c r="LA27" s="129">
        <f>IF(ISERROR(FIND("技师",E27)),0,U27)</f>
        <v>0</v>
      </c>
      <c r="LB27" s="129">
        <f>IF(ISERROR(FIND("高技",E27)),0,U27)</f>
        <v>0</v>
      </c>
      <c r="LC27" s="136">
        <f>IF(ISERROR(FIND("专项",E27)),0,U27)</f>
        <v>0</v>
      </c>
      <c r="LD27" s="135"/>
    </row>
    <row r="28" s="2" customFormat="1" customHeight="1" spans="1:316">
      <c r="A28" s="13"/>
      <c r="B28" s="14"/>
      <c r="C28" s="17"/>
      <c r="D28" s="16"/>
      <c r="E28" s="17"/>
      <c r="F28" s="34"/>
      <c r="G28" s="19"/>
      <c r="H28" s="20"/>
      <c r="I28" s="40"/>
      <c r="J28" s="41"/>
      <c r="K28" s="41"/>
      <c r="L28" s="42"/>
      <c r="M28" s="34"/>
      <c r="N28" s="47"/>
      <c r="O28" s="48"/>
      <c r="P28" s="45"/>
      <c r="Q28" s="59">
        <f>L28*6*T28-AK28</f>
        <v>0</v>
      </c>
      <c r="R28" s="60"/>
      <c r="S28" s="60"/>
      <c r="T28" s="61">
        <f>AO28+BJ28+CE28+CZ28+DU28+EP28+FK28+GF28+HA28+HV28+IQ28</f>
        <v>0</v>
      </c>
      <c r="U28" s="61">
        <f>AP28+BK28+CF28+DA28+DV28+EQ28+FL28+GG28+HB28+HW28+IR28</f>
        <v>0</v>
      </c>
      <c r="V28" s="61"/>
      <c r="W28" s="61"/>
      <c r="X28" s="61"/>
      <c r="Y28" s="61"/>
      <c r="Z28" s="61"/>
      <c r="AA28" s="61"/>
      <c r="AB28" s="61"/>
      <c r="AC28" s="61"/>
      <c r="AD28" s="61">
        <f t="shared" ref="AD28:AM28" si="72">AY28+BT28+CO28+DJ28+EE28+EZ28+FU28+GP28+HK28+IF28+JA28</f>
        <v>0</v>
      </c>
      <c r="AE28" s="61">
        <f t="shared" si="72"/>
        <v>0</v>
      </c>
      <c r="AF28" s="61">
        <f t="shared" si="72"/>
        <v>0</v>
      </c>
      <c r="AG28" s="61">
        <f t="shared" si="72"/>
        <v>0</v>
      </c>
      <c r="AH28" s="61">
        <f t="shared" si="72"/>
        <v>0</v>
      </c>
      <c r="AI28" s="61">
        <f t="shared" si="72"/>
        <v>0</v>
      </c>
      <c r="AJ28" s="61">
        <f t="shared" si="72"/>
        <v>0</v>
      </c>
      <c r="AK28" s="61">
        <f t="shared" si="72"/>
        <v>0</v>
      </c>
      <c r="AL28" s="61">
        <f t="shared" si="72"/>
        <v>0</v>
      </c>
      <c r="AM28" s="61">
        <f t="shared" si="72"/>
        <v>0</v>
      </c>
      <c r="AN28" s="69"/>
      <c r="AY28" s="69"/>
      <c r="AZ28" s="69"/>
      <c r="BA28" s="69"/>
      <c r="BB28" s="61"/>
      <c r="BC28" s="61"/>
      <c r="BD28" s="69"/>
      <c r="BE28" s="69"/>
      <c r="BF28" s="69"/>
      <c r="BG28" s="69"/>
      <c r="BH28" s="69"/>
      <c r="BI28" s="69"/>
      <c r="BT28" s="69"/>
      <c r="BU28" s="69"/>
      <c r="BV28" s="69"/>
      <c r="BW28" s="61"/>
      <c r="BX28" s="61"/>
      <c r="BY28" s="69"/>
      <c r="BZ28" s="69"/>
      <c r="CA28" s="69"/>
      <c r="CB28" s="69"/>
      <c r="CC28" s="69"/>
      <c r="CD28" s="69"/>
      <c r="CO28" s="69"/>
      <c r="CP28" s="69"/>
      <c r="CQ28" s="69"/>
      <c r="CR28" s="61"/>
      <c r="CS28" s="61"/>
      <c r="CT28" s="69"/>
      <c r="CU28" s="69"/>
      <c r="CV28" s="69"/>
      <c r="CW28" s="69"/>
      <c r="CX28" s="69"/>
      <c r="CY28" s="69"/>
      <c r="DJ28" s="69"/>
      <c r="DK28" s="69"/>
      <c r="DL28" s="69"/>
      <c r="DM28" s="61"/>
      <c r="DN28" s="61"/>
      <c r="DO28" s="69"/>
      <c r="DP28" s="69"/>
      <c r="DQ28" s="69"/>
      <c r="DR28" s="69"/>
      <c r="DS28" s="69"/>
      <c r="DT28" s="69"/>
      <c r="EE28" s="69"/>
      <c r="EF28" s="69"/>
      <c r="EG28" s="69"/>
      <c r="EH28" s="61"/>
      <c r="EI28" s="61"/>
      <c r="EJ28" s="69"/>
      <c r="EK28" s="69"/>
      <c r="EL28" s="69"/>
      <c r="EM28" s="69"/>
      <c r="EN28" s="69"/>
      <c r="EO28" s="69"/>
      <c r="EZ28" s="69"/>
      <c r="FA28" s="69"/>
      <c r="FB28" s="69"/>
      <c r="FC28" s="61"/>
      <c r="FD28" s="61"/>
      <c r="FE28" s="69"/>
      <c r="FF28" s="69"/>
      <c r="FG28" s="69"/>
      <c r="FH28" s="69"/>
      <c r="FI28" s="69"/>
      <c r="FJ28" s="69"/>
      <c r="FU28" s="69"/>
      <c r="FV28" s="69"/>
      <c r="FW28" s="69"/>
      <c r="FX28" s="61"/>
      <c r="FY28" s="61"/>
      <c r="FZ28" s="69"/>
      <c r="GA28" s="69"/>
      <c r="GB28" s="69"/>
      <c r="GC28" s="69"/>
      <c r="GD28" s="69"/>
      <c r="GE28" s="69"/>
      <c r="GP28" s="69"/>
      <c r="GQ28" s="69"/>
      <c r="GR28" s="69"/>
      <c r="GS28" s="61"/>
      <c r="GT28" s="61"/>
      <c r="GU28" s="69"/>
      <c r="GV28" s="69"/>
      <c r="GW28" s="69"/>
      <c r="GX28" s="69"/>
      <c r="GY28" s="69"/>
      <c r="GZ28" s="69"/>
      <c r="HK28" s="69"/>
      <c r="HL28" s="69"/>
      <c r="HM28" s="69"/>
      <c r="HN28" s="61"/>
      <c r="HO28" s="61"/>
      <c r="HP28" s="69"/>
      <c r="HQ28" s="69"/>
      <c r="HR28" s="69"/>
      <c r="HS28" s="69"/>
      <c r="HT28" s="69"/>
      <c r="HU28" s="69"/>
      <c r="IF28" s="69"/>
      <c r="IG28" s="69"/>
      <c r="IH28" s="69"/>
      <c r="II28" s="61"/>
      <c r="IJ28" s="61"/>
      <c r="IK28" s="69"/>
      <c r="IL28" s="69"/>
      <c r="IM28" s="69"/>
      <c r="IN28" s="69"/>
      <c r="IO28" s="69"/>
      <c r="IP28" s="69"/>
      <c r="JA28" s="69"/>
      <c r="JB28" s="69"/>
      <c r="JC28" s="69"/>
      <c r="JD28" s="61"/>
      <c r="JE28" s="61"/>
      <c r="JF28" s="69"/>
      <c r="JG28" s="69"/>
      <c r="JH28" s="69"/>
      <c r="JI28" s="69"/>
      <c r="JJ28" s="69"/>
      <c r="JK28" s="84">
        <f>SUM(GP28,HK28,IF28,JA28)</f>
        <v>0</v>
      </c>
      <c r="JL28" s="85">
        <f>SUM(AY28,BT28,CO28,DJ28,EE28,EZ28,FU28)</f>
        <v>0</v>
      </c>
      <c r="JM28" s="94">
        <f>SUM(GR28,HM28,IH28,JC28)</f>
        <v>0</v>
      </c>
      <c r="JN28" s="85">
        <f>SUM(BA28,BV28,CQ28,DL28,EG28,FB28,FW28)</f>
        <v>0</v>
      </c>
      <c r="JO28" s="94">
        <f>SUM(GU28,HP28,IK28,JF28)</f>
        <v>0</v>
      </c>
      <c r="JP28" s="85">
        <f>SUM(BD28,BY28,CT28,DO28,EJ28,FE28,FZ28)</f>
        <v>0</v>
      </c>
      <c r="JQ28" s="95">
        <f>AL28</f>
        <v>0</v>
      </c>
      <c r="JR28" s="84">
        <f>AJ28</f>
        <v>0</v>
      </c>
      <c r="JS28" s="96">
        <f>BF28+FG28</f>
        <v>0</v>
      </c>
      <c r="JT28" s="85">
        <f>GB28+GW28+HR28+IM28+JH28</f>
        <v>0</v>
      </c>
      <c r="JU28" s="110">
        <f>AD28-JK28-JL28</f>
        <v>0</v>
      </c>
      <c r="JV28" s="111">
        <f>AF28-JM28-JN28</f>
        <v>0</v>
      </c>
      <c r="JW28" s="112">
        <f>AI28-JO28-JP28</f>
        <v>0</v>
      </c>
      <c r="JX28" s="45">
        <f>BJ28</f>
        <v>0</v>
      </c>
      <c r="JY28" s="61">
        <f>CE28</f>
        <v>0</v>
      </c>
      <c r="JZ28" s="61">
        <f>CZ28</f>
        <v>0</v>
      </c>
      <c r="KA28" s="61">
        <f>GF28</f>
        <v>0</v>
      </c>
      <c r="KB28" s="61">
        <f>HA28</f>
        <v>0</v>
      </c>
      <c r="KC28" s="61">
        <f>HV28</f>
        <v>0</v>
      </c>
      <c r="KD28" s="61">
        <f>IQ28</f>
        <v>0</v>
      </c>
      <c r="KE28" s="61">
        <f>AO28+EP28</f>
        <v>0</v>
      </c>
      <c r="KF28" s="61">
        <f>FK28</f>
        <v>0</v>
      </c>
      <c r="KG28" s="117">
        <f>DU28</f>
        <v>0</v>
      </c>
      <c r="KH28" s="45">
        <f>BK28</f>
        <v>0</v>
      </c>
      <c r="KI28" s="61">
        <f>CF28</f>
        <v>0</v>
      </c>
      <c r="KJ28" s="61">
        <f>DA28</f>
        <v>0</v>
      </c>
      <c r="KK28" s="61">
        <f>GG28</f>
        <v>0</v>
      </c>
      <c r="KL28" s="61">
        <f>HB28</f>
        <v>0</v>
      </c>
      <c r="KM28" s="61">
        <f>HW28</f>
        <v>0</v>
      </c>
      <c r="KN28" s="61">
        <f>IR28</f>
        <v>0</v>
      </c>
      <c r="KO28" s="61">
        <f>AP28+EQ28</f>
        <v>0</v>
      </c>
      <c r="KP28" s="61">
        <f>FL28</f>
        <v>0</v>
      </c>
      <c r="KQ28" s="117">
        <f>DV28</f>
        <v>0</v>
      </c>
      <c r="KR28" s="122">
        <f>IF(ISERROR(FIND("初级",E28)),0,T28)</f>
        <v>0</v>
      </c>
      <c r="KS28" s="129">
        <f>IF(ISERROR(FIND("中级",E28)),0,T28)</f>
        <v>0</v>
      </c>
      <c r="KT28" s="129">
        <f>IF(ISERROR(FIND("高级",E28)),0,T28)</f>
        <v>0</v>
      </c>
      <c r="KU28" s="129">
        <f>IF(ISERROR(FIND("技师",E28)),0,T28)</f>
        <v>0</v>
      </c>
      <c r="KV28" s="129">
        <f>IF(ISERROR(FIND("高技",E28)),0,T28)</f>
        <v>0</v>
      </c>
      <c r="KW28" s="130">
        <f>IF(ISERROR(FIND("专项",E28)),0,T28)</f>
        <v>0</v>
      </c>
      <c r="KX28" s="122">
        <f>IF(ISERROR(FIND("初级",E28)),0,U28)</f>
        <v>0</v>
      </c>
      <c r="KY28" s="129">
        <f>IF(ISERROR(FIND("中级",E28)),0,U28)</f>
        <v>0</v>
      </c>
      <c r="KZ28" s="129">
        <f>IF(ISERROR(FIND("高级",E28)),0,U28)</f>
        <v>0</v>
      </c>
      <c r="LA28" s="129">
        <f>IF(ISERROR(FIND("技师",E28)),0,U28)</f>
        <v>0</v>
      </c>
      <c r="LB28" s="129">
        <f>IF(ISERROR(FIND("高技",E28)),0,U28)</f>
        <v>0</v>
      </c>
      <c r="LC28" s="136">
        <f>IF(ISERROR(FIND("专项",E28)),0,U28)</f>
        <v>0</v>
      </c>
      <c r="LD28" s="135"/>
    </row>
    <row r="29" spans="1:317">
      <c r="A29" s="35"/>
      <c r="H29" s="36">
        <f>SUM(H4:H28)</f>
        <v>1094</v>
      </c>
      <c r="I29" s="36">
        <f>SUM(I4:I28)</f>
        <v>23</v>
      </c>
      <c r="T29">
        <f>SUM(T4:T28)</f>
        <v>1017</v>
      </c>
      <c r="U29">
        <f>SUM(U4:U28)</f>
        <v>0</v>
      </c>
      <c r="AD29">
        <f t="shared" ref="AD29:AM29" si="73">SUM(AD4:AD28)</f>
        <v>2863630</v>
      </c>
      <c r="AE29">
        <f t="shared" si="73"/>
        <v>0</v>
      </c>
      <c r="AF29">
        <f t="shared" si="73"/>
        <v>0</v>
      </c>
      <c r="AG29">
        <f t="shared" si="73"/>
        <v>0</v>
      </c>
      <c r="AH29">
        <f t="shared" si="73"/>
        <v>0</v>
      </c>
      <c r="AI29">
        <f t="shared" si="73"/>
        <v>0</v>
      </c>
      <c r="AJ29">
        <f t="shared" si="73"/>
        <v>0</v>
      </c>
      <c r="AK29">
        <f t="shared" si="73"/>
        <v>0</v>
      </c>
      <c r="AL29">
        <f t="shared" si="73"/>
        <v>0</v>
      </c>
      <c r="AM29">
        <f t="shared" si="73"/>
        <v>2863630</v>
      </c>
      <c r="JK29">
        <f t="shared" ref="JK29:LC29" si="74">SUM(JK4:JK28)</f>
        <v>0</v>
      </c>
      <c r="JL29">
        <f t="shared" si="74"/>
        <v>2863630</v>
      </c>
      <c r="JM29">
        <f t="shared" si="74"/>
        <v>0</v>
      </c>
      <c r="JN29">
        <f t="shared" si="74"/>
        <v>0</v>
      </c>
      <c r="JO29">
        <f t="shared" si="74"/>
        <v>0</v>
      </c>
      <c r="JP29">
        <f t="shared" si="74"/>
        <v>0</v>
      </c>
      <c r="JQ29">
        <f t="shared" si="74"/>
        <v>0</v>
      </c>
      <c r="JR29">
        <f t="shared" si="74"/>
        <v>0</v>
      </c>
      <c r="JS29">
        <f t="shared" si="74"/>
        <v>0</v>
      </c>
      <c r="JT29">
        <f t="shared" si="74"/>
        <v>0</v>
      </c>
      <c r="JU29">
        <f t="shared" si="74"/>
        <v>0</v>
      </c>
      <c r="JV29">
        <f t="shared" si="74"/>
        <v>0</v>
      </c>
      <c r="JW29">
        <f t="shared" si="74"/>
        <v>0</v>
      </c>
      <c r="JX29">
        <f t="shared" si="74"/>
        <v>62</v>
      </c>
      <c r="JY29">
        <f t="shared" si="74"/>
        <v>12</v>
      </c>
      <c r="JZ29">
        <f t="shared" si="74"/>
        <v>12</v>
      </c>
      <c r="KA29">
        <f t="shared" si="74"/>
        <v>0</v>
      </c>
      <c r="KB29">
        <f t="shared" si="74"/>
        <v>0</v>
      </c>
      <c r="KC29">
        <f t="shared" si="74"/>
        <v>0</v>
      </c>
      <c r="KD29">
        <f t="shared" si="74"/>
        <v>0</v>
      </c>
      <c r="KE29">
        <f t="shared" si="74"/>
        <v>508</v>
      </c>
      <c r="KF29">
        <f t="shared" si="74"/>
        <v>423</v>
      </c>
      <c r="KG29">
        <f t="shared" si="74"/>
        <v>0</v>
      </c>
      <c r="KH29">
        <f t="shared" si="74"/>
        <v>0</v>
      </c>
      <c r="KI29">
        <f t="shared" si="74"/>
        <v>0</v>
      </c>
      <c r="KJ29">
        <f t="shared" si="74"/>
        <v>0</v>
      </c>
      <c r="KK29">
        <f t="shared" si="74"/>
        <v>0</v>
      </c>
      <c r="KL29">
        <f t="shared" si="74"/>
        <v>0</v>
      </c>
      <c r="KM29">
        <f t="shared" si="74"/>
        <v>0</v>
      </c>
      <c r="KN29">
        <f t="shared" si="74"/>
        <v>0</v>
      </c>
      <c r="KO29">
        <f t="shared" si="74"/>
        <v>0</v>
      </c>
      <c r="KP29">
        <f t="shared" si="74"/>
        <v>0</v>
      </c>
      <c r="KQ29">
        <f t="shared" si="74"/>
        <v>0</v>
      </c>
      <c r="KR29">
        <f t="shared" si="74"/>
        <v>535</v>
      </c>
      <c r="KS29">
        <f t="shared" si="74"/>
        <v>482</v>
      </c>
      <c r="KT29">
        <f t="shared" si="74"/>
        <v>0</v>
      </c>
      <c r="KU29">
        <f t="shared" si="74"/>
        <v>0</v>
      </c>
      <c r="KV29">
        <f t="shared" si="74"/>
        <v>0</v>
      </c>
      <c r="KW29">
        <f t="shared" si="74"/>
        <v>0</v>
      </c>
      <c r="KX29">
        <f t="shared" si="74"/>
        <v>0</v>
      </c>
      <c r="KY29">
        <f t="shared" si="74"/>
        <v>0</v>
      </c>
      <c r="KZ29">
        <f t="shared" si="74"/>
        <v>0</v>
      </c>
      <c r="LA29">
        <f t="shared" si="74"/>
        <v>0</v>
      </c>
      <c r="LB29">
        <f t="shared" si="74"/>
        <v>0</v>
      </c>
      <c r="LC29">
        <f t="shared" si="74"/>
        <v>0</v>
      </c>
      <c r="LE29" s="2"/>
    </row>
    <row r="30" spans="317:317">
      <c r="LE30" s="2"/>
    </row>
    <row r="31" spans="317:317">
      <c r="LE31" s="2"/>
    </row>
    <row r="32" spans="317:317">
      <c r="LE32" s="2"/>
    </row>
  </sheetData>
  <autoFilter ref="A3:LD29">
    <extLst/>
  </autoFilter>
  <mergeCells count="62">
    <mergeCell ref="A1:AM1"/>
    <mergeCell ref="AN2:BH2"/>
    <mergeCell ref="BI2:CC2"/>
    <mergeCell ref="CD2:CX2"/>
    <mergeCell ref="CY2:DS2"/>
    <mergeCell ref="DT2:EN2"/>
    <mergeCell ref="EO2:FI2"/>
    <mergeCell ref="FJ2:GD2"/>
    <mergeCell ref="GE2:GY2"/>
    <mergeCell ref="GZ2:HT2"/>
    <mergeCell ref="HU2:IO2"/>
    <mergeCell ref="IP2:JJ2"/>
    <mergeCell ref="JK2:JL2"/>
    <mergeCell ref="JM2:JN2"/>
    <mergeCell ref="JO2:JP2"/>
    <mergeCell ref="JR2:JT2"/>
    <mergeCell ref="JX2:KG2"/>
    <mergeCell ref="KH2:KQ2"/>
    <mergeCell ref="KR2:KW2"/>
    <mergeCell ref="KX2:LC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JU2:JU3"/>
    <mergeCell ref="JV2:JV3"/>
    <mergeCell ref="JW2:JW3"/>
  </mergeCells>
  <conditionalFormatting sqref="B4">
    <cfRule type="duplicateValues" dxfId="0" priority="58"/>
    <cfRule type="duplicateValues" dxfId="0" priority="57"/>
  </conditionalFormatting>
  <conditionalFormatting sqref="B5">
    <cfRule type="duplicateValues" dxfId="0" priority="56"/>
    <cfRule type="duplicateValues" dxfId="0" priority="55"/>
  </conditionalFormatting>
  <conditionalFormatting sqref="B8">
    <cfRule type="duplicateValues" dxfId="0" priority="22"/>
    <cfRule type="duplicateValues" dxfId="0" priority="21"/>
  </conditionalFormatting>
  <conditionalFormatting sqref="B9">
    <cfRule type="duplicateValues" dxfId="0" priority="20"/>
    <cfRule type="duplicateValues" dxfId="0" priority="19"/>
  </conditionalFormatting>
  <conditionalFormatting sqref="B16">
    <cfRule type="duplicateValues" dxfId="0" priority="16"/>
    <cfRule type="duplicateValues" dxfId="0" priority="15"/>
  </conditionalFormatting>
  <conditionalFormatting sqref="B17">
    <cfRule type="duplicateValues" dxfId="0" priority="14"/>
    <cfRule type="duplicateValues" dxfId="0" priority="13"/>
  </conditionalFormatting>
  <conditionalFormatting sqref="B18">
    <cfRule type="duplicateValues" dxfId="0" priority="11"/>
    <cfRule type="duplicateValues" dxfId="0" priority="10"/>
  </conditionalFormatting>
  <conditionalFormatting sqref="B21">
    <cfRule type="duplicateValues" dxfId="0" priority="9"/>
    <cfRule type="duplicateValues" dxfId="0" priority="8"/>
  </conditionalFormatting>
  <conditionalFormatting sqref="B22">
    <cfRule type="duplicateValues" dxfId="0" priority="7"/>
  </conditionalFormatting>
  <conditionalFormatting sqref="B23">
    <cfRule type="duplicateValues" dxfId="0" priority="6"/>
    <cfRule type="duplicateValues" dxfId="0" priority="5"/>
  </conditionalFormatting>
  <conditionalFormatting sqref="B24">
    <cfRule type="duplicateValues" dxfId="0" priority="4"/>
  </conditionalFormatting>
  <conditionalFormatting sqref="B25">
    <cfRule type="duplicateValues" dxfId="0" priority="3"/>
  </conditionalFormatting>
  <conditionalFormatting sqref="B26">
    <cfRule type="duplicateValues" dxfId="0" priority="2"/>
    <cfRule type="duplicateValues" dxfId="0" priority="1"/>
  </conditionalFormatting>
  <conditionalFormatting sqref="B27">
    <cfRule type="duplicateValues" dxfId="0" priority="61"/>
    <cfRule type="duplicateValues" dxfId="0" priority="62"/>
  </conditionalFormatting>
  <conditionalFormatting sqref="B28">
    <cfRule type="duplicateValues" dxfId="0" priority="65"/>
  </conditionalFormatting>
  <conditionalFormatting sqref="B5:B7">
    <cfRule type="duplicateValues" dxfId="0" priority="59"/>
    <cfRule type="duplicateValues" dxfId="0" priority="60"/>
  </conditionalFormatting>
  <conditionalFormatting sqref="B9:B11">
    <cfRule type="duplicateValues" dxfId="0" priority="24"/>
    <cfRule type="duplicateValues" dxfId="0" priority="23"/>
  </conditionalFormatting>
  <conditionalFormatting sqref="B12:B15">
    <cfRule type="duplicateValues" dxfId="0" priority="18"/>
    <cfRule type="duplicateValues" dxfId="0" priority="17"/>
  </conditionalFormatting>
  <conditionalFormatting sqref="B19:B20">
    <cfRule type="duplicateValues" dxfId="0" priority="12"/>
  </conditionalFormatting>
  <conditionalFormatting sqref="B29:B1048576">
    <cfRule type="duplicateValues" dxfId="0" priority="79"/>
    <cfRule type="duplicateValues" dxfId="0" priority="80"/>
    <cfRule type="duplicateValues" dxfId="0" priority="81"/>
    <cfRule type="duplicateValues" dxfId="0" priority="82"/>
  </conditionalFormatting>
  <conditionalFormatting sqref="B2 B29:B1048576"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培训用数据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2019-08-17T11:40:00Z</dcterms:created>
  <dcterms:modified xsi:type="dcterms:W3CDTF">2021-01-22T13:09:43Z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